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 tabRatio="644" activeTab="2"/>
  </bookViews>
  <sheets>
    <sheet name="Chi-Sq. Test of Contin. Table" sheetId="2" r:id="rId1"/>
    <sheet name="Example" sheetId="5" r:id="rId2"/>
    <sheet name="Examples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3" i="3" l="1"/>
  <c r="G62" i="3"/>
  <c r="L56" i="3"/>
  <c r="I56" i="3"/>
  <c r="F56" i="3"/>
  <c r="L55" i="3"/>
  <c r="L54" i="3"/>
  <c r="I55" i="3"/>
  <c r="I54" i="3"/>
  <c r="F55" i="3"/>
  <c r="F54" i="3"/>
  <c r="K55" i="3"/>
  <c r="K54" i="3"/>
  <c r="H55" i="3"/>
  <c r="H54" i="3"/>
  <c r="E55" i="3"/>
  <c r="E54" i="3"/>
  <c r="M56" i="3"/>
  <c r="J56" i="3"/>
  <c r="G56" i="3"/>
  <c r="D56" i="3"/>
  <c r="M55" i="3"/>
  <c r="M54" i="3"/>
  <c r="G38" i="3"/>
  <c r="G33" i="3"/>
  <c r="E28" i="5"/>
  <c r="M29" i="3"/>
  <c r="M28" i="3"/>
  <c r="M27" i="3"/>
  <c r="J30" i="3"/>
  <c r="K28" i="3" s="1"/>
  <c r="L28" i="3" s="1"/>
  <c r="G30" i="3"/>
  <c r="D30" i="3"/>
  <c r="M30" i="5"/>
  <c r="M31" i="5"/>
  <c r="M29" i="5"/>
  <c r="M28" i="5"/>
  <c r="J32" i="5"/>
  <c r="G32" i="5"/>
  <c r="D32" i="5"/>
  <c r="E28" i="3" l="1"/>
  <c r="F28" i="3" s="1"/>
  <c r="H27" i="3"/>
  <c r="I27" i="3" s="1"/>
  <c r="H29" i="3"/>
  <c r="I29" i="3" s="1"/>
  <c r="H28" i="3"/>
  <c r="I28" i="3" s="1"/>
  <c r="M30" i="3"/>
  <c r="E27" i="3"/>
  <c r="F27" i="3" s="1"/>
  <c r="E29" i="3"/>
  <c r="F29" i="3" s="1"/>
  <c r="K27" i="3"/>
  <c r="L27" i="3" s="1"/>
  <c r="K29" i="3"/>
  <c r="L29" i="3" s="1"/>
  <c r="K28" i="5"/>
  <c r="L28" i="5" s="1"/>
  <c r="K31" i="5"/>
  <c r="L31" i="5" s="1"/>
  <c r="K29" i="5"/>
  <c r="L29" i="5" s="1"/>
  <c r="K30" i="5"/>
  <c r="L30" i="5" s="1"/>
  <c r="M32" i="5"/>
  <c r="E29" i="5"/>
  <c r="F29" i="5" s="1"/>
  <c r="E31" i="5"/>
  <c r="F31" i="5" s="1"/>
  <c r="H29" i="5"/>
  <c r="I29" i="5" s="1"/>
  <c r="H31" i="5"/>
  <c r="I31" i="5" s="1"/>
  <c r="F28" i="5"/>
  <c r="E30" i="5"/>
  <c r="F30" i="5" s="1"/>
  <c r="H28" i="5"/>
  <c r="I28" i="5" s="1"/>
  <c r="H30" i="5"/>
  <c r="I30" i="5" s="1"/>
  <c r="I30" i="3" l="1"/>
  <c r="L30" i="3"/>
  <c r="F30" i="3"/>
  <c r="I32" i="5"/>
  <c r="G34" i="5" s="1"/>
  <c r="I39" i="5" s="1"/>
  <c r="F32" i="5"/>
  <c r="L32" i="5"/>
  <c r="E32" i="3" l="1"/>
</calcChain>
</file>

<file path=xl/sharedStrings.xml><?xml version="1.0" encoding="utf-8"?>
<sst xmlns="http://schemas.openxmlformats.org/spreadsheetml/2006/main" count="167" uniqueCount="119">
  <si>
    <t>Example</t>
  </si>
  <si>
    <t>H0:</t>
  </si>
  <si>
    <t>H1:</t>
  </si>
  <si>
    <t>13.3 Chi-Squared Test for Independence - Contingency Table</t>
  </si>
  <si>
    <t xml:space="preserve">The chi-squared test of a contingency table is used to determine </t>
  </si>
  <si>
    <t>two or more populations of a nominal variable.</t>
  </si>
  <si>
    <t>Consider a large population in which each member is classified according to two</t>
  </si>
  <si>
    <t>distinct characteristics, which we shall designate as the X characteristic and the</t>
  </si>
  <si>
    <t>Y characteristic.</t>
  </si>
  <si>
    <t>Let P_ij denote the proportion of the population that has both X characterization</t>
  </si>
  <si>
    <t>let P_i denote the proportion of the population who</t>
  </si>
  <si>
    <t>have X characteristic i, and let Q_j be the proportion who have Y characteristic j.</t>
  </si>
  <si>
    <t>Then denote</t>
  </si>
  <si>
    <t>and Y characteristic of a randomly chosen member of the population are</t>
  </si>
  <si>
    <t>independent. Recalling that X and Y are independent if</t>
  </si>
  <si>
    <t>We want to develop a test of the hypothesis that the X characteristic</t>
  </si>
  <si>
    <t>According to this we have the following null hypothesis</t>
  </si>
  <si>
    <t>for all i's and j's.</t>
  </si>
  <si>
    <t xml:space="preserve">The alternative hypothesis is </t>
  </si>
  <si>
    <t>INDEPENDENT</t>
  </si>
  <si>
    <t>DEPENDENT</t>
  </si>
  <si>
    <t>for some i's and j's.</t>
  </si>
  <si>
    <t xml:space="preserve">f_ij is the actual frequencies; the number of elements of the sample </t>
  </si>
  <si>
    <t>that have both X charecteristics i and Y characteristics j.</t>
  </si>
  <si>
    <t>Expected frequencies e_ij (when H0 is true) for a contingency table:</t>
  </si>
  <si>
    <t>The Test Statistics:</t>
  </si>
  <si>
    <t>If the hypothesis is true that the X and Y characteristics of a randomly chosen</t>
  </si>
  <si>
    <t>member of the population are independent, then each element of the sample will</t>
  </si>
  <si>
    <t>have X characteristic i and Y characteristic j with probability P_iQ_j.</t>
  </si>
  <si>
    <t>OR</t>
  </si>
  <si>
    <t>Then REJECT H0 if the p-value is "small"</t>
  </si>
  <si>
    <t>where (r-1)(s-1) is the degrees of freedom.</t>
  </si>
  <si>
    <t>i (up to r) and Y characterization j (up to s).</t>
  </si>
  <si>
    <t>r = number of rows</t>
  </si>
  <si>
    <t>s = number of columns</t>
  </si>
  <si>
    <t>Consider the the following budget surplus options versus political affiliations:</t>
  </si>
  <si>
    <t>Budget Surplus Options</t>
  </si>
  <si>
    <t>Political Affiliations</t>
  </si>
  <si>
    <t>Democrats</t>
  </si>
  <si>
    <t>Republicans</t>
  </si>
  <si>
    <t>Independents</t>
  </si>
  <si>
    <t>Reduce taxes</t>
  </si>
  <si>
    <t>Pay down the debt</t>
  </si>
  <si>
    <t>Improve SS benefits</t>
  </si>
  <si>
    <t>Inst. Universal healthcare</t>
  </si>
  <si>
    <t>X: Political affiliation</t>
  </si>
  <si>
    <t>Y: Budget surplus options</t>
  </si>
  <si>
    <t xml:space="preserve">(Note that the problem can be solved by using democrats (or republicans or Independents) </t>
  </si>
  <si>
    <t>as a variable and budget options are categories or vice versa)</t>
  </si>
  <si>
    <t>X and Y are independent</t>
  </si>
  <si>
    <t>X and Y are dependent</t>
  </si>
  <si>
    <t>e_ij</t>
  </si>
  <si>
    <t>Sum</t>
  </si>
  <si>
    <t>A random sample of 160 patients at a health maintenance organization</t>
  </si>
  <si>
    <t>yielded the following information about their smoking status and blood</t>
  </si>
  <si>
    <t>cholesterol counts:</t>
  </si>
  <si>
    <t>Blood cholesterol count</t>
  </si>
  <si>
    <t>(a) Would the hypothesis of independence between blood cholesterol</t>
  </si>
  <si>
    <t>count and smoking status be rejected at the 5 percent level of</t>
  </si>
  <si>
    <t>significance?</t>
  </si>
  <si>
    <t>(b) Repeat part (a), but this time use the 1 percent level of significance.</t>
  </si>
  <si>
    <t>(c) Do your results imply that a reduction in smoking will result in a</t>
  </si>
  <si>
    <t>lowered blood cholesterol level? Explain!</t>
  </si>
  <si>
    <t>Smoking status</t>
  </si>
  <si>
    <t>Low</t>
  </si>
  <si>
    <t>Moderate</t>
  </si>
  <si>
    <t>High</t>
  </si>
  <si>
    <t>Heavy</t>
  </si>
  <si>
    <t>Light</t>
  </si>
  <si>
    <t>Nonsmoker</t>
  </si>
  <si>
    <t>The operations manager of a company that manufactures shirts wants to determine</t>
  </si>
  <si>
    <t>whether there are differences in the quality of workmanship among the three daily shifts.</t>
  </si>
  <si>
    <t xml:space="preserve">She randomly selects 600 recently made shirts and carefully inspects them. Each shirt is </t>
  </si>
  <si>
    <t xml:space="preserve">classified as either perfect or flawed, and the shift that producedit is also recorded. </t>
  </si>
  <si>
    <r>
      <t>Table below summarizes the number of shirts that fell into each</t>
    </r>
    <r>
      <rPr>
        <sz val="12"/>
        <color theme="1"/>
        <rFont val="Calibri"/>
        <family val="2"/>
        <scheme val="minor"/>
      </rPr>
      <t xml:space="preserve"> cell.</t>
    </r>
  </si>
  <si>
    <t>Do these data provide sufficient evidence to infer that there are differences in quality</t>
  </si>
  <si>
    <t>among the three shifts.</t>
  </si>
  <si>
    <t>Shirt Condition</t>
  </si>
  <si>
    <t>Shift</t>
  </si>
  <si>
    <t>Perfect</t>
  </si>
  <si>
    <t>Flawed</t>
  </si>
  <si>
    <r>
      <t>Anal</t>
    </r>
    <r>
      <rPr>
        <sz val="12"/>
        <color theme="1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ze the relationship between two variables:</t>
    </r>
  </si>
  <si>
    <t xml:space="preserve">if there is enough evidence to infer that differences exist among </t>
  </si>
  <si>
    <t>P13= proportion of  of the pop</t>
  </si>
  <si>
    <t>consisting of Democrats who wish to improve</t>
  </si>
  <si>
    <t>SS benefits</t>
  </si>
  <si>
    <t>i</t>
  </si>
  <si>
    <t>j</t>
  </si>
  <si>
    <r>
      <t>insert expected cell frequencies e_ij=</t>
    </r>
    <r>
      <rPr>
        <b/>
        <sz val="12"/>
        <color theme="1"/>
        <rFont val="Calibri"/>
        <family val="2"/>
        <scheme val="minor"/>
      </rPr>
      <t>(NjMi)/n = (sum of row j and sum of column i)/ sample size</t>
    </r>
  </si>
  <si>
    <t>Sample size n</t>
  </si>
  <si>
    <t>Now we must use find the test statistic:</t>
  </si>
  <si>
    <t>(fij-eij)^2/eij</t>
  </si>
  <si>
    <t>t.s.=</t>
  </si>
  <si>
    <t>The degrees of freedom are (3-1)*(4-1)=6</t>
  </si>
  <si>
    <t xml:space="preserve">We must compare the value of the t.s. with the </t>
  </si>
  <si>
    <t xml:space="preserve">p-value = P(chi-sq_6&gt;=t.s) = </t>
  </si>
  <si>
    <t>This is a small value. The null hypothesis is rejected for all</t>
  </si>
  <si>
    <t>significance levels above this value. So we reject the null</t>
  </si>
  <si>
    <t>hypothesis.</t>
  </si>
  <si>
    <t>Recall that X and Y are independent if P(X=I, Y=j)=P(X=i)P(Y=j)</t>
  </si>
  <si>
    <t>a) Recall that X and Y are independent if P(X=I, Y=j)=P(X=i)P(Y=j)</t>
  </si>
  <si>
    <t>H0: Pij=PiQj for all i =1,2,3 and j=1,2,3,4</t>
  </si>
  <si>
    <t>H1:  not equal to PiQj for some values of i and j</t>
  </si>
  <si>
    <t>Total</t>
  </si>
  <si>
    <t xml:space="preserve">Now compute t.s. = </t>
  </si>
  <si>
    <t>H0: Pij=PiQj for all i =1,2,3 and j=1,2,3</t>
  </si>
  <si>
    <t>and compare it to the chi-squ_(4,.05)=</t>
  </si>
  <si>
    <t>Since t.s.&gt;=9.49, the null hypothesis is rejected at the 5% level of significance.</t>
  </si>
  <si>
    <t>That is, the hypothesis that blood cholesterol count and smoking status are independent</t>
  </si>
  <si>
    <t>is rejected at the 5% significance level.</t>
  </si>
  <si>
    <t>b) Compare t.s. to chi-squ_(4,.01) =</t>
  </si>
  <si>
    <t>Since t.s.&gt;=13.3, H0 is rejected at the 1% level of significance.</t>
  </si>
  <si>
    <t>c) Yes! The are dependent. To lower cholestorol, lower or eliminate smoking.</t>
  </si>
  <si>
    <t>H0: Pij=PiQj for all i =1,2,3 and j=1,2</t>
  </si>
  <si>
    <t xml:space="preserve">Now compute the test statistic t.s. = </t>
  </si>
  <si>
    <t>and compare it to the p-value = P(chi-squ_(2)&gt;=2.4)=</t>
  </si>
  <si>
    <t>This says that the null hypothesis will be rejected for significance levels</t>
  </si>
  <si>
    <t>above 30.1% so we FAIL TO REJECT the null hypothesis which says</t>
  </si>
  <si>
    <t>that the that the shift and shirt conditions are independent.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</si>
</sst>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11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8" fillId="0" borderId="0" xfId="0" applyFont="1"/>
    <xf numFmtId="0" fontId="11" fillId="0" borderId="0" xfId="0" applyFont="1"/>
    <xf numFmtId="0" fontId="7" fillId="0" borderId="0" xfId="0" applyFont="1"/>
    <xf numFmtId="0" fontId="12" fillId="0" borderId="0" xfId="0" applyFont="1"/>
    <xf numFmtId="0" fontId="6" fillId="0" borderId="0" xfId="0" applyFont="1"/>
    <xf numFmtId="0" fontId="13" fillId="0" borderId="0" xfId="0" applyFont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6" fillId="0" borderId="1" xfId="0" applyFont="1" applyBorder="1"/>
    <xf numFmtId="0" fontId="4" fillId="0" borderId="2" xfId="0" applyFont="1" applyBorder="1"/>
    <xf numFmtId="0" fontId="6" fillId="0" borderId="2" xfId="0" applyFont="1" applyBorder="1"/>
    <xf numFmtId="0" fontId="12" fillId="2" borderId="1" xfId="0" applyFont="1" applyFill="1" applyBorder="1"/>
    <xf numFmtId="0" fontId="6" fillId="0" borderId="1" xfId="0" applyFont="1" applyBorder="1" applyAlignment="1">
      <alignment horizontal="center"/>
    </xf>
    <xf numFmtId="0" fontId="7" fillId="0" borderId="6" xfId="0" applyFont="1" applyBorder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6" xfId="0" applyFont="1" applyBorder="1"/>
    <xf numFmtId="0" fontId="3" fillId="0" borderId="0" xfId="0" applyFont="1"/>
    <xf numFmtId="0" fontId="2" fillId="0" borderId="0" xfId="0" applyFont="1"/>
    <xf numFmtId="0" fontId="12" fillId="2" borderId="1" xfId="0" applyFont="1" applyFill="1" applyBorder="1" applyAlignment="1">
      <alignment horizontal="center"/>
    </xf>
    <xf numFmtId="0" fontId="14" fillId="2" borderId="1" xfId="0" applyFont="1" applyFill="1" applyBorder="1" applyAlignment="1"/>
    <xf numFmtId="0" fontId="12" fillId="2" borderId="4" xfId="0" applyFont="1" applyFill="1" applyBorder="1" applyAlignment="1">
      <alignment horizontal="center"/>
    </xf>
    <xf numFmtId="0" fontId="14" fillId="2" borderId="5" xfId="0" applyFont="1" applyFill="1" applyBorder="1" applyAlignment="1"/>
    <xf numFmtId="0" fontId="0" fillId="0" borderId="5" xfId="0" applyBorder="1" applyAlignment="1"/>
    <xf numFmtId="0" fontId="0" fillId="0" borderId="7" xfId="0" applyBorder="1" applyAlignment="1"/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4" fillId="0" borderId="0" xfId="0" applyFont="1"/>
    <xf numFmtId="0" fontId="7" fillId="0" borderId="5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9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2" fillId="0" borderId="10" xfId="0" applyFont="1" applyBorder="1" applyAlignment="1">
      <alignment horizontal="center"/>
    </xf>
    <xf numFmtId="0" fontId="12" fillId="0" borderId="11" xfId="0" applyFont="1" applyBorder="1"/>
    <xf numFmtId="0" fontId="12" fillId="0" borderId="12" xfId="0" applyFont="1" applyBorder="1"/>
    <xf numFmtId="0" fontId="12" fillId="0" borderId="13" xfId="0" applyFont="1" applyBorder="1"/>
    <xf numFmtId="0" fontId="12" fillId="0" borderId="4" xfId="0" applyFont="1" applyBorder="1"/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1</xdr:row>
      <xdr:rowOff>0</xdr:rowOff>
    </xdr:from>
    <xdr:to>
      <xdr:col>4</xdr:col>
      <xdr:colOff>254000</xdr:colOff>
      <xdr:row>2</xdr:row>
      <xdr:rowOff>127000</xdr:rowOff>
    </xdr:to>
    <xdr:sp macro="" textlink="">
      <xdr:nvSpPr>
        <xdr:cNvPr id="2060" name="Object 12" hidden="1">
          <a:extLst>
            <a:ext uri="{63B3BB69-23CF-44E3-9099-C40C66FF867C}">
              <a14:compatExt xmlns:a14="http://schemas.microsoft.com/office/drawing/2010/main" spid="_x0000_s206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104775</xdr:rowOff>
        </xdr:from>
        <xdr:to>
          <xdr:col>4</xdr:col>
          <xdr:colOff>381000</xdr:colOff>
          <xdr:row>19</xdr:row>
          <xdr:rowOff>47625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28575</xdr:rowOff>
        </xdr:from>
        <xdr:to>
          <xdr:col>5</xdr:col>
          <xdr:colOff>419100</xdr:colOff>
          <xdr:row>24</xdr:row>
          <xdr:rowOff>123825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26</xdr:row>
          <xdr:rowOff>142875</xdr:rowOff>
        </xdr:from>
        <xdr:to>
          <xdr:col>2</xdr:col>
          <xdr:colOff>381000</xdr:colOff>
          <xdr:row>28</xdr:row>
          <xdr:rowOff>76200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30</xdr:row>
          <xdr:rowOff>123825</xdr:rowOff>
        </xdr:from>
        <xdr:to>
          <xdr:col>2</xdr:col>
          <xdr:colOff>371475</xdr:colOff>
          <xdr:row>32</xdr:row>
          <xdr:rowOff>66675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35</xdr:row>
          <xdr:rowOff>85725</xdr:rowOff>
        </xdr:from>
        <xdr:to>
          <xdr:col>4</xdr:col>
          <xdr:colOff>600075</xdr:colOff>
          <xdr:row>39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47</xdr:row>
          <xdr:rowOff>76200</xdr:rowOff>
        </xdr:from>
        <xdr:to>
          <xdr:col>5</xdr:col>
          <xdr:colOff>200025</xdr:colOff>
          <xdr:row>52</xdr:row>
          <xdr:rowOff>180975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35</xdr:row>
          <xdr:rowOff>123825</xdr:rowOff>
        </xdr:from>
        <xdr:to>
          <xdr:col>8</xdr:col>
          <xdr:colOff>342900</xdr:colOff>
          <xdr:row>37</xdr:row>
          <xdr:rowOff>104775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55</xdr:row>
          <xdr:rowOff>123825</xdr:rowOff>
        </xdr:from>
        <xdr:to>
          <xdr:col>5</xdr:col>
          <xdr:colOff>657225</xdr:colOff>
          <xdr:row>58</xdr:row>
          <xdr:rowOff>47625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34</xdr:row>
          <xdr:rowOff>152400</xdr:rowOff>
        </xdr:from>
        <xdr:to>
          <xdr:col>4</xdr:col>
          <xdr:colOff>104775</xdr:colOff>
          <xdr:row>40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oleObject" Target="../embeddings/oleObject6.bin"/><Relationship Id="rId18" Type="http://schemas.openxmlformats.org/officeDocument/2006/relationships/image" Target="../media/image8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emf"/><Relationship Id="rId17" Type="http://schemas.openxmlformats.org/officeDocument/2006/relationships/oleObject" Target="../embeddings/oleObject8.bin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emf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6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9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workbookViewId="0">
      <selection activeCell="H7" sqref="H7"/>
    </sheetView>
  </sheetViews>
  <sheetFormatPr defaultColWidth="11.42578125" defaultRowHeight="15.75" x14ac:dyDescent="0.25"/>
  <cols>
    <col min="1" max="1" width="9.140625" style="8" customWidth="1"/>
    <col min="2" max="2" width="8" style="8" customWidth="1"/>
    <col min="3" max="3" width="9.140625" style="8" customWidth="1"/>
    <col min="4" max="4" width="9.85546875" style="8" customWidth="1"/>
    <col min="5" max="5" width="9.42578125" style="8" customWidth="1"/>
    <col min="6" max="6" width="10.42578125" style="8" customWidth="1"/>
    <col min="7" max="7" width="10.140625" style="8" customWidth="1"/>
    <col min="8" max="8" width="9.85546875" style="8" customWidth="1"/>
    <col min="9" max="16384" width="11.42578125" style="8"/>
  </cols>
  <sheetData>
    <row r="1" spans="1:3" ht="26.25" x14ac:dyDescent="0.4">
      <c r="A1" s="1" t="s">
        <v>3</v>
      </c>
      <c r="B1" s="7"/>
      <c r="C1" s="7"/>
    </row>
    <row r="2" spans="1:3" x14ac:dyDescent="0.25">
      <c r="A2" s="11"/>
    </row>
    <row r="3" spans="1:3" x14ac:dyDescent="0.25">
      <c r="A3" s="4" t="s">
        <v>4</v>
      </c>
    </row>
    <row r="4" spans="1:3" x14ac:dyDescent="0.25">
      <c r="A4" s="4" t="s">
        <v>82</v>
      </c>
    </row>
    <row r="5" spans="1:3" x14ac:dyDescent="0.25">
      <c r="A5" s="4" t="s">
        <v>5</v>
      </c>
    </row>
    <row r="7" spans="1:3" x14ac:dyDescent="0.25">
      <c r="A7" s="8" t="s">
        <v>6</v>
      </c>
    </row>
    <row r="8" spans="1:3" x14ac:dyDescent="0.25">
      <c r="A8" s="8" t="s">
        <v>7</v>
      </c>
    </row>
    <row r="9" spans="1:3" x14ac:dyDescent="0.25">
      <c r="A9" s="8" t="s">
        <v>8</v>
      </c>
    </row>
    <row r="11" spans="1:3" x14ac:dyDescent="0.25">
      <c r="A11" s="9" t="s">
        <v>9</v>
      </c>
    </row>
    <row r="12" spans="1:3" x14ac:dyDescent="0.25">
      <c r="A12" s="9" t="s">
        <v>32</v>
      </c>
    </row>
    <row r="13" spans="1:3" x14ac:dyDescent="0.25">
      <c r="A13" s="9" t="s">
        <v>10</v>
      </c>
    </row>
    <row r="14" spans="1:3" x14ac:dyDescent="0.25">
      <c r="A14" s="9" t="s">
        <v>11</v>
      </c>
    </row>
    <row r="16" spans="1:3" x14ac:dyDescent="0.25">
      <c r="A16" s="9" t="s">
        <v>12</v>
      </c>
    </row>
    <row r="21" spans="1:6" x14ac:dyDescent="0.25">
      <c r="A21" s="9" t="s">
        <v>15</v>
      </c>
    </row>
    <row r="22" spans="1:6" x14ac:dyDescent="0.25">
      <c r="A22" s="8" t="s">
        <v>13</v>
      </c>
    </row>
    <row r="23" spans="1:6" x14ac:dyDescent="0.25">
      <c r="A23" s="8" t="s">
        <v>14</v>
      </c>
    </row>
    <row r="26" spans="1:6" x14ac:dyDescent="0.25">
      <c r="A26" s="9" t="s">
        <v>16</v>
      </c>
    </row>
    <row r="28" spans="1:6" x14ac:dyDescent="0.25">
      <c r="D28" s="9" t="s">
        <v>17</v>
      </c>
      <c r="F28" s="4" t="s">
        <v>19</v>
      </c>
    </row>
    <row r="30" spans="1:6" x14ac:dyDescent="0.25">
      <c r="A30" s="9" t="s">
        <v>18</v>
      </c>
    </row>
    <row r="32" spans="1:6" x14ac:dyDescent="0.25">
      <c r="D32" s="9" t="s">
        <v>21</v>
      </c>
      <c r="F32" s="4" t="s">
        <v>20</v>
      </c>
    </row>
    <row r="35" spans="1:7" x14ac:dyDescent="0.25">
      <c r="A35" s="9" t="s">
        <v>24</v>
      </c>
    </row>
    <row r="37" spans="1:7" x14ac:dyDescent="0.25">
      <c r="G37" s="9" t="s">
        <v>29</v>
      </c>
    </row>
    <row r="41" spans="1:7" x14ac:dyDescent="0.25">
      <c r="A41" s="9" t="s">
        <v>22</v>
      </c>
    </row>
    <row r="42" spans="1:7" x14ac:dyDescent="0.25">
      <c r="A42" s="8" t="s">
        <v>23</v>
      </c>
    </row>
    <row r="44" spans="1:7" ht="18.75" x14ac:dyDescent="0.3">
      <c r="A44" s="2" t="s">
        <v>25</v>
      </c>
    </row>
    <row r="45" spans="1:7" x14ac:dyDescent="0.25">
      <c r="A45" s="8" t="s">
        <v>26</v>
      </c>
    </row>
    <row r="46" spans="1:7" x14ac:dyDescent="0.25">
      <c r="A46" s="8" t="s">
        <v>27</v>
      </c>
    </row>
    <row r="47" spans="1:7" x14ac:dyDescent="0.25">
      <c r="A47" s="9" t="s">
        <v>28</v>
      </c>
    </row>
    <row r="55" spans="1:1" x14ac:dyDescent="0.25">
      <c r="A55" s="9" t="s">
        <v>30</v>
      </c>
    </row>
    <row r="60" spans="1:1" x14ac:dyDescent="0.25">
      <c r="A60" s="9" t="s">
        <v>31</v>
      </c>
    </row>
    <row r="61" spans="1:1" x14ac:dyDescent="0.25">
      <c r="A61" s="9" t="s">
        <v>33</v>
      </c>
    </row>
    <row r="62" spans="1:1" x14ac:dyDescent="0.25">
      <c r="A62" s="9" t="s">
        <v>34</v>
      </c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DSMT4" shapeId="1037" r:id="rId3">
          <objectPr defaultSize="0" autoPict="0" r:id="rId4">
            <anchor moveWithCells="1">
              <from>
                <xdr:col>2</xdr:col>
                <xdr:colOff>28575</xdr:colOff>
                <xdr:row>14</xdr:row>
                <xdr:rowOff>104775</xdr:rowOff>
              </from>
              <to>
                <xdr:col>4</xdr:col>
                <xdr:colOff>381000</xdr:colOff>
                <xdr:row>19</xdr:row>
                <xdr:rowOff>47625</xdr:rowOff>
              </to>
            </anchor>
          </objectPr>
        </oleObject>
      </mc:Choice>
      <mc:Fallback>
        <oleObject progId="Equation.DSMT4" shapeId="1037" r:id="rId3"/>
      </mc:Fallback>
    </mc:AlternateContent>
    <mc:AlternateContent xmlns:mc="http://schemas.openxmlformats.org/markup-compatibility/2006">
      <mc:Choice Requires="x14">
        <oleObject progId="Equation.DSMT4" shapeId="1038" r:id="rId5">
          <objectPr defaultSize="0" autoPict="0" r:id="rId6">
            <anchor moveWithCells="1">
              <from>
                <xdr:col>0</xdr:col>
                <xdr:colOff>180975</xdr:colOff>
                <xdr:row>23</xdr:row>
                <xdr:rowOff>28575</xdr:rowOff>
              </from>
              <to>
                <xdr:col>5</xdr:col>
                <xdr:colOff>419100</xdr:colOff>
                <xdr:row>24</xdr:row>
                <xdr:rowOff>123825</xdr:rowOff>
              </to>
            </anchor>
          </objectPr>
        </oleObject>
      </mc:Choice>
      <mc:Fallback>
        <oleObject progId="Equation.DSMT4" shapeId="1038" r:id="rId5"/>
      </mc:Fallback>
    </mc:AlternateContent>
    <mc:AlternateContent xmlns:mc="http://schemas.openxmlformats.org/markup-compatibility/2006">
      <mc:Choice Requires="x14">
        <oleObject progId="Equation.DSMT4" shapeId="1039" r:id="rId7">
          <objectPr defaultSize="0" autoPict="0" r:id="rId8">
            <anchor moveWithCells="1">
              <from>
                <xdr:col>0</xdr:col>
                <xdr:colOff>276225</xdr:colOff>
                <xdr:row>26</xdr:row>
                <xdr:rowOff>142875</xdr:rowOff>
              </from>
              <to>
                <xdr:col>2</xdr:col>
                <xdr:colOff>381000</xdr:colOff>
                <xdr:row>28</xdr:row>
                <xdr:rowOff>76200</xdr:rowOff>
              </to>
            </anchor>
          </objectPr>
        </oleObject>
      </mc:Choice>
      <mc:Fallback>
        <oleObject progId="Equation.DSMT4" shapeId="1039" r:id="rId7"/>
      </mc:Fallback>
    </mc:AlternateContent>
    <mc:AlternateContent xmlns:mc="http://schemas.openxmlformats.org/markup-compatibility/2006">
      <mc:Choice Requires="x14">
        <oleObject progId="Equation.DSMT4" shapeId="1040" r:id="rId9">
          <objectPr defaultSize="0" autoPict="0" r:id="rId10">
            <anchor moveWithCells="1">
              <from>
                <xdr:col>0</xdr:col>
                <xdr:colOff>333375</xdr:colOff>
                <xdr:row>30</xdr:row>
                <xdr:rowOff>123825</xdr:rowOff>
              </from>
              <to>
                <xdr:col>2</xdr:col>
                <xdr:colOff>371475</xdr:colOff>
                <xdr:row>32</xdr:row>
                <xdr:rowOff>66675</xdr:rowOff>
              </to>
            </anchor>
          </objectPr>
        </oleObject>
      </mc:Choice>
      <mc:Fallback>
        <oleObject progId="Equation.DSMT4" shapeId="1040" r:id="rId9"/>
      </mc:Fallback>
    </mc:AlternateContent>
    <mc:AlternateContent xmlns:mc="http://schemas.openxmlformats.org/markup-compatibility/2006">
      <mc:Choice Requires="x14">
        <oleObject progId="Equation.DSMT4" shapeId="1041" r:id="rId11">
          <objectPr defaultSize="0" autoPict="0" r:id="rId12">
            <anchor moveWithCells="1">
              <from>
                <xdr:col>0</xdr:col>
                <xdr:colOff>219075</xdr:colOff>
                <xdr:row>35</xdr:row>
                <xdr:rowOff>85725</xdr:rowOff>
              </from>
              <to>
                <xdr:col>4</xdr:col>
                <xdr:colOff>600075</xdr:colOff>
                <xdr:row>39</xdr:row>
                <xdr:rowOff>0</xdr:rowOff>
              </to>
            </anchor>
          </objectPr>
        </oleObject>
      </mc:Choice>
      <mc:Fallback>
        <oleObject progId="Equation.DSMT4" shapeId="1041" r:id="rId11"/>
      </mc:Fallback>
    </mc:AlternateContent>
    <mc:AlternateContent xmlns:mc="http://schemas.openxmlformats.org/markup-compatibility/2006">
      <mc:Choice Requires="x14">
        <oleObject progId="Equation.DSMT4" shapeId="1042" r:id="rId13">
          <objectPr defaultSize="0" autoPict="0" r:id="rId14">
            <anchor moveWithCells="1">
              <from>
                <xdr:col>0</xdr:col>
                <xdr:colOff>457200</xdr:colOff>
                <xdr:row>47</xdr:row>
                <xdr:rowOff>76200</xdr:rowOff>
              </from>
              <to>
                <xdr:col>5</xdr:col>
                <xdr:colOff>200025</xdr:colOff>
                <xdr:row>52</xdr:row>
                <xdr:rowOff>180975</xdr:rowOff>
              </to>
            </anchor>
          </objectPr>
        </oleObject>
      </mc:Choice>
      <mc:Fallback>
        <oleObject progId="Equation.DSMT4" shapeId="1042" r:id="rId13"/>
      </mc:Fallback>
    </mc:AlternateContent>
    <mc:AlternateContent xmlns:mc="http://schemas.openxmlformats.org/markup-compatibility/2006">
      <mc:Choice Requires="x14">
        <oleObject progId="Equation.DSMT4" shapeId="1043" r:id="rId15">
          <objectPr defaultSize="0" autoPict="0" r:id="rId16">
            <anchor moveWithCells="1">
              <from>
                <xdr:col>6</xdr:col>
                <xdr:colOff>638175</xdr:colOff>
                <xdr:row>35</xdr:row>
                <xdr:rowOff>123825</xdr:rowOff>
              </from>
              <to>
                <xdr:col>8</xdr:col>
                <xdr:colOff>342900</xdr:colOff>
                <xdr:row>37</xdr:row>
                <xdr:rowOff>104775</xdr:rowOff>
              </to>
            </anchor>
          </objectPr>
        </oleObject>
      </mc:Choice>
      <mc:Fallback>
        <oleObject progId="Equation.DSMT4" shapeId="1043" r:id="rId15"/>
      </mc:Fallback>
    </mc:AlternateContent>
    <mc:AlternateContent xmlns:mc="http://schemas.openxmlformats.org/markup-compatibility/2006">
      <mc:Choice Requires="x14">
        <oleObject progId="Equation.DSMT4" shapeId="1044" r:id="rId17">
          <objectPr defaultSize="0" autoPict="0" r:id="rId18">
            <anchor moveWithCells="1">
              <from>
                <xdr:col>0</xdr:col>
                <xdr:colOff>114300</xdr:colOff>
                <xdr:row>55</xdr:row>
                <xdr:rowOff>123825</xdr:rowOff>
              </from>
              <to>
                <xdr:col>5</xdr:col>
                <xdr:colOff>657225</xdr:colOff>
                <xdr:row>58</xdr:row>
                <xdr:rowOff>47625</xdr:rowOff>
              </to>
            </anchor>
          </objectPr>
        </oleObject>
      </mc:Choice>
      <mc:Fallback>
        <oleObject progId="Equation.DSMT4" shapeId="1044" r:id="rId17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3"/>
  <sheetViews>
    <sheetView topLeftCell="A21" workbookViewId="0">
      <selection activeCell="E28" sqref="E28"/>
    </sheetView>
  </sheetViews>
  <sheetFormatPr defaultColWidth="10.85546875" defaultRowHeight="15.75" x14ac:dyDescent="0.25"/>
  <cols>
    <col min="1" max="1" width="3" style="5" customWidth="1"/>
    <col min="2" max="2" width="26.140625" style="5" customWidth="1"/>
    <col min="3" max="3" width="0.7109375" style="5" customWidth="1"/>
    <col min="4" max="4" width="12.42578125" style="5" customWidth="1"/>
    <col min="5" max="5" width="8.28515625" style="5" customWidth="1"/>
    <col min="6" max="6" width="12.28515625" style="5" customWidth="1"/>
    <col min="7" max="7" width="14.140625" style="5" customWidth="1"/>
    <col min="8" max="8" width="8" style="5" customWidth="1"/>
    <col min="9" max="9" width="12.28515625" style="5" customWidth="1"/>
    <col min="10" max="10" width="13" style="5" customWidth="1"/>
    <col min="11" max="11" width="7.28515625" style="5" customWidth="1"/>
    <col min="12" max="12" width="10.140625" style="5" customWidth="1"/>
    <col min="13" max="16384" width="10.85546875" style="5"/>
  </cols>
  <sheetData>
    <row r="1" spans="1:10" ht="18.75" x14ac:dyDescent="0.3">
      <c r="A1" s="6" t="s">
        <v>0</v>
      </c>
      <c r="B1" s="4"/>
      <c r="C1" s="4"/>
    </row>
    <row r="2" spans="1:10" x14ac:dyDescent="0.25">
      <c r="A2" s="9"/>
      <c r="B2" s="8"/>
      <c r="C2" s="8"/>
      <c r="D2" s="8"/>
    </row>
    <row r="3" spans="1:10" x14ac:dyDescent="0.25">
      <c r="A3" s="9" t="s">
        <v>35</v>
      </c>
    </row>
    <row r="5" spans="1:10" x14ac:dyDescent="0.25">
      <c r="B5" s="17" t="s">
        <v>36</v>
      </c>
      <c r="C5" s="17"/>
      <c r="D5" s="25" t="s">
        <v>37</v>
      </c>
      <c r="E5" s="26"/>
      <c r="F5" s="26"/>
      <c r="G5" s="26"/>
      <c r="H5" s="12"/>
      <c r="I5" s="12"/>
      <c r="J5" s="12"/>
    </row>
    <row r="6" spans="1:10" x14ac:dyDescent="0.25">
      <c r="B6" s="14"/>
      <c r="C6" s="14"/>
      <c r="D6" s="13" t="s">
        <v>38</v>
      </c>
      <c r="E6" s="13" t="s">
        <v>39</v>
      </c>
      <c r="F6" s="13"/>
      <c r="G6" s="13" t="s">
        <v>40</v>
      </c>
    </row>
    <row r="7" spans="1:10" x14ac:dyDescent="0.25">
      <c r="B7" s="13" t="s">
        <v>41</v>
      </c>
      <c r="C7" s="14"/>
      <c r="D7" s="14">
        <v>118</v>
      </c>
      <c r="E7" s="14">
        <v>193</v>
      </c>
      <c r="F7" s="14"/>
      <c r="G7" s="14">
        <v>45</v>
      </c>
    </row>
    <row r="8" spans="1:10" x14ac:dyDescent="0.25">
      <c r="B8" s="13" t="s">
        <v>42</v>
      </c>
      <c r="C8" s="14"/>
      <c r="D8" s="14">
        <v>83</v>
      </c>
      <c r="E8" s="14">
        <v>132</v>
      </c>
      <c r="F8" s="14"/>
      <c r="G8" s="14">
        <v>41</v>
      </c>
    </row>
    <row r="9" spans="1:10" x14ac:dyDescent="0.25">
      <c r="B9" s="13" t="s">
        <v>43</v>
      </c>
      <c r="C9" s="14"/>
      <c r="D9" s="14">
        <v>109</v>
      </c>
      <c r="E9" s="14">
        <v>88</v>
      </c>
      <c r="F9" s="14"/>
      <c r="G9" s="14">
        <v>31</v>
      </c>
    </row>
    <row r="10" spans="1:10" ht="16.5" thickBot="1" x14ac:dyDescent="0.3">
      <c r="B10" s="15" t="s">
        <v>44</v>
      </c>
      <c r="C10" s="16"/>
      <c r="D10" s="16">
        <v>13</v>
      </c>
      <c r="E10" s="16">
        <v>31</v>
      </c>
      <c r="F10" s="16"/>
      <c r="G10" s="16">
        <v>28</v>
      </c>
    </row>
    <row r="11" spans="1:10" ht="16.5" thickTop="1" x14ac:dyDescent="0.25"/>
    <row r="12" spans="1:10" x14ac:dyDescent="0.25">
      <c r="A12" s="24" t="s">
        <v>81</v>
      </c>
    </row>
    <row r="13" spans="1:10" x14ac:dyDescent="0.25">
      <c r="A13" s="9" t="s">
        <v>45</v>
      </c>
      <c r="D13" s="4" t="s">
        <v>83</v>
      </c>
      <c r="E13" s="4"/>
      <c r="F13" s="4"/>
      <c r="G13" s="4"/>
      <c r="H13" s="4"/>
      <c r="I13" s="4"/>
    </row>
    <row r="14" spans="1:10" x14ac:dyDescent="0.25">
      <c r="A14" s="9" t="s">
        <v>46</v>
      </c>
      <c r="D14" s="4" t="s">
        <v>84</v>
      </c>
      <c r="E14" s="4"/>
      <c r="F14" s="4"/>
      <c r="G14" s="4"/>
      <c r="H14" s="4"/>
      <c r="I14" s="4"/>
    </row>
    <row r="15" spans="1:10" x14ac:dyDescent="0.25">
      <c r="A15" s="9"/>
      <c r="D15" s="4" t="s">
        <v>85</v>
      </c>
      <c r="E15" s="4"/>
      <c r="F15" s="4"/>
      <c r="G15" s="4"/>
      <c r="H15" s="4"/>
      <c r="I15" s="4"/>
    </row>
    <row r="16" spans="1:10" x14ac:dyDescent="0.25">
      <c r="A16" s="4" t="s">
        <v>99</v>
      </c>
    </row>
    <row r="17" spans="1:15" x14ac:dyDescent="0.25">
      <c r="A17" s="4"/>
    </row>
    <row r="18" spans="1:15" x14ac:dyDescent="0.25">
      <c r="A18" s="9" t="s">
        <v>47</v>
      </c>
    </row>
    <row r="19" spans="1:15" x14ac:dyDescent="0.25">
      <c r="A19" s="5" t="s">
        <v>48</v>
      </c>
    </row>
    <row r="21" spans="1:15" x14ac:dyDescent="0.25">
      <c r="A21" s="9" t="s">
        <v>1</v>
      </c>
      <c r="B21" s="9" t="s">
        <v>49</v>
      </c>
      <c r="D21" s="4" t="s">
        <v>101</v>
      </c>
      <c r="E21" s="4"/>
      <c r="F21" s="4"/>
      <c r="G21" s="4"/>
      <c r="H21" s="4"/>
      <c r="I21" s="4"/>
    </row>
    <row r="22" spans="1:15" x14ac:dyDescent="0.25">
      <c r="A22" s="9" t="s">
        <v>2</v>
      </c>
      <c r="B22" s="9" t="s">
        <v>50</v>
      </c>
      <c r="D22" s="4" t="s">
        <v>102</v>
      </c>
      <c r="E22" s="4"/>
      <c r="F22" s="4"/>
      <c r="G22" s="4"/>
      <c r="H22" s="4"/>
      <c r="I22" s="4"/>
    </row>
    <row r="23" spans="1:15" x14ac:dyDescent="0.25">
      <c r="A23" s="9"/>
      <c r="B23" s="9"/>
    </row>
    <row r="24" spans="1:15" x14ac:dyDescent="0.25">
      <c r="A24" s="35" t="s">
        <v>88</v>
      </c>
      <c r="B24" s="9"/>
    </row>
    <row r="25" spans="1:15" x14ac:dyDescent="0.25">
      <c r="G25" s="4" t="s">
        <v>86</v>
      </c>
    </row>
    <row r="26" spans="1:15" x14ac:dyDescent="0.25">
      <c r="B26" s="17" t="s">
        <v>36</v>
      </c>
      <c r="C26" s="17"/>
      <c r="D26" s="27" t="s">
        <v>37</v>
      </c>
      <c r="E26" s="28"/>
      <c r="F26" s="28"/>
      <c r="G26" s="28"/>
      <c r="H26" s="29"/>
      <c r="I26" s="29"/>
      <c r="J26" s="29"/>
      <c r="K26" s="30"/>
      <c r="L26" s="36"/>
      <c r="M26" s="4" t="s">
        <v>52</v>
      </c>
    </row>
    <row r="27" spans="1:15" x14ac:dyDescent="0.25">
      <c r="B27" s="14"/>
      <c r="C27" s="14"/>
      <c r="D27" s="13" t="s">
        <v>38</v>
      </c>
      <c r="E27" s="10" t="s">
        <v>51</v>
      </c>
      <c r="F27" s="37" t="s">
        <v>91</v>
      </c>
      <c r="G27" s="13" t="s">
        <v>39</v>
      </c>
      <c r="H27" s="10" t="s">
        <v>51</v>
      </c>
      <c r="I27" s="37" t="s">
        <v>91</v>
      </c>
      <c r="J27" s="13" t="s">
        <v>40</v>
      </c>
      <c r="K27" s="18" t="s">
        <v>51</v>
      </c>
      <c r="L27" s="37" t="s">
        <v>91</v>
      </c>
      <c r="M27" s="4"/>
    </row>
    <row r="28" spans="1:15" x14ac:dyDescent="0.25">
      <c r="B28" s="13" t="s">
        <v>41</v>
      </c>
      <c r="C28" s="14"/>
      <c r="D28" s="14">
        <v>118</v>
      </c>
      <c r="E28" s="38">
        <f>M28*D32/1000</f>
        <v>146.316</v>
      </c>
      <c r="F28" s="38">
        <f>(D28-E28)^2/E28</f>
        <v>5.4798918505153242</v>
      </c>
      <c r="G28" s="14">
        <v>193</v>
      </c>
      <c r="H28" s="38">
        <f>M28*G32/1000</f>
        <v>158.06399999999999</v>
      </c>
      <c r="I28" s="38">
        <f>(G28-H28)^2/H28</f>
        <v>7.7217082700678246</v>
      </c>
      <c r="J28" s="14">
        <v>45</v>
      </c>
      <c r="K28" s="38">
        <f>M28*J32/1000</f>
        <v>51.62</v>
      </c>
      <c r="L28" s="38">
        <f>(J28-K28)^2/K28</f>
        <v>0.84898101511042179</v>
      </c>
      <c r="M28" s="4">
        <f>SUM(D28,G28,J28)</f>
        <v>356</v>
      </c>
    </row>
    <row r="29" spans="1:15" x14ac:dyDescent="0.25">
      <c r="A29" s="4" t="s">
        <v>87</v>
      </c>
      <c r="B29" s="13" t="s">
        <v>42</v>
      </c>
      <c r="C29" s="14"/>
      <c r="D29" s="14">
        <v>83</v>
      </c>
      <c r="E29" s="38">
        <f>M29*D32/1000</f>
        <v>105.21599999999999</v>
      </c>
      <c r="F29" s="38">
        <f t="shared" ref="F29:F31" si="0">(D29-E29)^2/E29</f>
        <v>4.690832725060825</v>
      </c>
      <c r="G29" s="14">
        <v>132</v>
      </c>
      <c r="H29" s="38">
        <f>M29*G32/1000</f>
        <v>113.664</v>
      </c>
      <c r="I29" s="38">
        <f t="shared" ref="I29:I31" si="1">(G29-H29)^2/H29</f>
        <v>2.9579189189189181</v>
      </c>
      <c r="J29" s="14">
        <v>41</v>
      </c>
      <c r="K29" s="38">
        <f>M29*J32/1000</f>
        <v>37.119999999999997</v>
      </c>
      <c r="L29" s="38">
        <f t="shared" ref="L29:L31" si="2">(J29-K29)^2/K29</f>
        <v>0.40556034482758679</v>
      </c>
      <c r="M29" s="4">
        <f>SUM(D29,G29,J29)</f>
        <v>256</v>
      </c>
    </row>
    <row r="30" spans="1:15" x14ac:dyDescent="0.25">
      <c r="B30" s="13" t="s">
        <v>43</v>
      </c>
      <c r="C30" s="14"/>
      <c r="D30" s="14">
        <v>109</v>
      </c>
      <c r="E30" s="38">
        <f>M30*D32/1000</f>
        <v>93.707999999999998</v>
      </c>
      <c r="F30" s="38">
        <f t="shared" si="0"/>
        <v>2.4954674520852014</v>
      </c>
      <c r="G30" s="14">
        <v>88</v>
      </c>
      <c r="H30" s="38">
        <f>M30*G32/1000</f>
        <v>101.232</v>
      </c>
      <c r="I30" s="38">
        <f t="shared" si="1"/>
        <v>1.7295501817607077</v>
      </c>
      <c r="J30" s="14">
        <v>31</v>
      </c>
      <c r="K30" s="38">
        <f>M30*J32/1000</f>
        <v>33.06</v>
      </c>
      <c r="L30" s="38">
        <f t="shared" si="2"/>
        <v>0.12836055656382364</v>
      </c>
      <c r="M30" s="4">
        <f t="shared" ref="M30:M31" si="3">SUM(D30,G30,J30)</f>
        <v>228</v>
      </c>
    </row>
    <row r="31" spans="1:15" x14ac:dyDescent="0.25">
      <c r="B31" s="13" t="s">
        <v>44</v>
      </c>
      <c r="C31" s="14"/>
      <c r="D31" s="14">
        <v>101</v>
      </c>
      <c r="E31" s="38">
        <f>M31*D32/1000</f>
        <v>65.760000000000005</v>
      </c>
      <c r="F31" s="38">
        <f t="shared" si="0"/>
        <v>18.884695863746952</v>
      </c>
      <c r="G31" s="14">
        <v>31</v>
      </c>
      <c r="H31" s="38">
        <f>M31*G32/1000</f>
        <v>71.040000000000006</v>
      </c>
      <c r="I31" s="38">
        <f t="shared" si="1"/>
        <v>22.567590090090096</v>
      </c>
      <c r="J31" s="14">
        <v>28</v>
      </c>
      <c r="K31" s="38">
        <f>M31*J32/1000</f>
        <v>23.2</v>
      </c>
      <c r="L31" s="38">
        <f t="shared" si="2"/>
        <v>0.99310344827586239</v>
      </c>
      <c r="M31" s="4">
        <f t="shared" si="3"/>
        <v>160</v>
      </c>
    </row>
    <row r="32" spans="1:15" x14ac:dyDescent="0.25">
      <c r="B32" s="4" t="s">
        <v>52</v>
      </c>
      <c r="D32" s="4">
        <f>SUM(D28:D31)</f>
        <v>411</v>
      </c>
      <c r="E32" s="4"/>
      <c r="F32" s="4">
        <f>SUM(F28:F31)</f>
        <v>31.550887891408301</v>
      </c>
      <c r="G32" s="4">
        <f>SUM(G28:G31)</f>
        <v>444</v>
      </c>
      <c r="H32" s="4"/>
      <c r="I32" s="4">
        <f>SUM(I28:I31)</f>
        <v>34.97676746083755</v>
      </c>
      <c r="J32" s="4">
        <f>SUM(J28:J31)</f>
        <v>145</v>
      </c>
      <c r="L32" s="4">
        <f>SUM(L28:L31)</f>
        <v>2.3760053647776949</v>
      </c>
      <c r="M32" s="4">
        <f>SUM(M28:M31)</f>
        <v>1000</v>
      </c>
      <c r="N32" s="4" t="s">
        <v>89</v>
      </c>
      <c r="O32" s="4"/>
    </row>
    <row r="34" spans="2:10" x14ac:dyDescent="0.25">
      <c r="B34" s="35" t="s">
        <v>90</v>
      </c>
      <c r="F34" s="4" t="s">
        <v>92</v>
      </c>
      <c r="G34" s="4">
        <f>F32+I32+L32</f>
        <v>68.903660717023556</v>
      </c>
    </row>
    <row r="36" spans="2:10" x14ac:dyDescent="0.25">
      <c r="F36" s="4" t="s">
        <v>93</v>
      </c>
      <c r="G36" s="4"/>
      <c r="H36" s="4"/>
      <c r="I36" s="4"/>
    </row>
    <row r="38" spans="2:10" x14ac:dyDescent="0.25">
      <c r="F38" s="4" t="s">
        <v>94</v>
      </c>
      <c r="G38" s="4"/>
      <c r="H38" s="4"/>
      <c r="I38" s="4"/>
    </row>
    <row r="39" spans="2:10" x14ac:dyDescent="0.25">
      <c r="F39" s="4" t="s">
        <v>95</v>
      </c>
      <c r="G39" s="4"/>
      <c r="H39" s="4"/>
      <c r="I39" s="4">
        <f>_xlfn.CHISQ.DIST.RT(G34,6)</f>
        <v>6.860455041544378E-13</v>
      </c>
    </row>
    <row r="41" spans="2:10" x14ac:dyDescent="0.25">
      <c r="F41" s="4" t="s">
        <v>96</v>
      </c>
      <c r="G41" s="4"/>
      <c r="H41" s="4"/>
      <c r="I41" s="4"/>
      <c r="J41" s="4"/>
    </row>
    <row r="42" spans="2:10" x14ac:dyDescent="0.25">
      <c r="F42" s="4" t="s">
        <v>97</v>
      </c>
      <c r="G42" s="4"/>
      <c r="H42" s="4"/>
      <c r="I42" s="4"/>
      <c r="J42" s="4"/>
    </row>
    <row r="43" spans="2:10" x14ac:dyDescent="0.25">
      <c r="F43" s="4" t="s">
        <v>98</v>
      </c>
      <c r="G43" s="4"/>
      <c r="H43" s="4"/>
      <c r="I43" s="4"/>
      <c r="J43" s="4"/>
    </row>
  </sheetData>
  <sortState ref="A3:A52">
    <sortCondition ref="A3"/>
  </sortState>
  <mergeCells count="2">
    <mergeCell ref="D5:G5"/>
    <mergeCell ref="D26:K26"/>
  </mergeCells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DSMT4" shapeId="2049" r:id="rId3">
          <objectPr defaultSize="0" autoPict="0" r:id="rId4">
            <anchor moveWithCells="1">
              <from>
                <xdr:col>0</xdr:col>
                <xdr:colOff>142875</xdr:colOff>
                <xdr:row>34</xdr:row>
                <xdr:rowOff>152400</xdr:rowOff>
              </from>
              <to>
                <xdr:col>4</xdr:col>
                <xdr:colOff>104775</xdr:colOff>
                <xdr:row>40</xdr:row>
                <xdr:rowOff>57150</xdr:rowOff>
              </to>
            </anchor>
          </objectPr>
        </oleObject>
      </mc:Choice>
      <mc:Fallback>
        <oleObject progId="Equation.DSMT4" shapeId="2049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44" workbookViewId="0">
      <selection activeCell="J66" sqref="J66"/>
    </sheetView>
  </sheetViews>
  <sheetFormatPr defaultColWidth="11.42578125" defaultRowHeight="15.75" x14ac:dyDescent="0.25"/>
  <cols>
    <col min="1" max="1" width="2" style="3" customWidth="1"/>
    <col min="2" max="2" width="16.140625" style="3" customWidth="1"/>
    <col min="3" max="3" width="1.5703125" style="3" customWidth="1"/>
    <col min="4" max="4" width="5" style="3" customWidth="1"/>
    <col min="5" max="5" width="9.140625" style="3" customWidth="1"/>
    <col min="6" max="6" width="12" style="3" customWidth="1"/>
    <col min="7" max="7" width="6.140625" style="3" customWidth="1"/>
    <col min="8" max="8" width="9.42578125" style="3" customWidth="1"/>
    <col min="9" max="9" width="12.5703125" style="3" customWidth="1"/>
    <col min="10" max="11" width="5.28515625" customWidth="1"/>
    <col min="12" max="12" width="12.42578125" customWidth="1"/>
    <col min="13" max="13" width="5.42578125" customWidth="1"/>
    <col min="14" max="14" width="13.42578125" customWidth="1"/>
  </cols>
  <sheetData>
    <row r="1" spans="1:6" ht="18.75" x14ac:dyDescent="0.3">
      <c r="A1" s="2" t="s">
        <v>0</v>
      </c>
    </row>
    <row r="2" spans="1:6" x14ac:dyDescent="0.25">
      <c r="A2" s="9" t="s">
        <v>53</v>
      </c>
    </row>
    <row r="3" spans="1:6" x14ac:dyDescent="0.25">
      <c r="A3" s="9" t="s">
        <v>54</v>
      </c>
    </row>
    <row r="4" spans="1:6" x14ac:dyDescent="0.25">
      <c r="A4" s="9" t="s">
        <v>55</v>
      </c>
      <c r="B4" s="9"/>
      <c r="C4" s="9"/>
      <c r="D4" s="9"/>
      <c r="E4" s="9"/>
    </row>
    <row r="5" spans="1:6" x14ac:dyDescent="0.25">
      <c r="A5" s="9"/>
      <c r="B5" s="9"/>
      <c r="C5" s="9"/>
      <c r="D5" s="9"/>
      <c r="E5" s="9"/>
    </row>
    <row r="6" spans="1:6" x14ac:dyDescent="0.25">
      <c r="B6" s="31" t="s">
        <v>56</v>
      </c>
      <c r="C6" s="32"/>
      <c r="D6" s="32"/>
      <c r="E6" s="32"/>
      <c r="F6" s="32"/>
    </row>
    <row r="7" spans="1:6" x14ac:dyDescent="0.25">
      <c r="B7" s="20" t="s">
        <v>63</v>
      </c>
      <c r="C7" s="20"/>
      <c r="D7" s="21" t="s">
        <v>64</v>
      </c>
      <c r="E7" s="21" t="s">
        <v>65</v>
      </c>
      <c r="F7" s="21" t="s">
        <v>66</v>
      </c>
    </row>
    <row r="8" spans="1:6" x14ac:dyDescent="0.25">
      <c r="B8" s="4" t="s">
        <v>67</v>
      </c>
      <c r="D8" s="3">
        <v>6</v>
      </c>
      <c r="E8" s="3">
        <v>14</v>
      </c>
      <c r="F8" s="3">
        <v>24</v>
      </c>
    </row>
    <row r="9" spans="1:6" x14ac:dyDescent="0.25">
      <c r="B9" s="4" t="s">
        <v>68</v>
      </c>
      <c r="D9" s="3">
        <v>12</v>
      </c>
      <c r="E9" s="3">
        <v>23</v>
      </c>
      <c r="F9" s="3">
        <v>15</v>
      </c>
    </row>
    <row r="10" spans="1:6" ht="16.5" thickBot="1" x14ac:dyDescent="0.3">
      <c r="B10" s="22" t="s">
        <v>69</v>
      </c>
      <c r="C10" s="19"/>
      <c r="D10" s="19">
        <v>23</v>
      </c>
      <c r="E10" s="19">
        <v>32</v>
      </c>
      <c r="F10" s="19">
        <v>11</v>
      </c>
    </row>
    <row r="11" spans="1:6" ht="16.5" thickTop="1" x14ac:dyDescent="0.25">
      <c r="B11" s="9"/>
    </row>
    <row r="12" spans="1:6" x14ac:dyDescent="0.25">
      <c r="A12" s="9" t="s">
        <v>57</v>
      </c>
    </row>
    <row r="13" spans="1:6" x14ac:dyDescent="0.25">
      <c r="A13" s="9" t="s">
        <v>58</v>
      </c>
    </row>
    <row r="14" spans="1:6" x14ac:dyDescent="0.25">
      <c r="A14" s="9" t="s">
        <v>59</v>
      </c>
    </row>
    <row r="15" spans="1:6" x14ac:dyDescent="0.25">
      <c r="A15" s="3" t="s">
        <v>60</v>
      </c>
    </row>
    <row r="16" spans="1:6" x14ac:dyDescent="0.25">
      <c r="A16" s="3" t="s">
        <v>61</v>
      </c>
    </row>
    <row r="17" spans="1:14" x14ac:dyDescent="0.25">
      <c r="A17" s="3" t="s">
        <v>62</v>
      </c>
    </row>
    <row r="19" spans="1:14" x14ac:dyDescent="0.25">
      <c r="A19" s="4" t="s">
        <v>100</v>
      </c>
    </row>
    <row r="21" spans="1:14" x14ac:dyDescent="0.25">
      <c r="A21" s="4" t="s">
        <v>105</v>
      </c>
      <c r="B21" s="4"/>
      <c r="C21" s="4"/>
      <c r="D21" s="4"/>
      <c r="E21" s="4"/>
    </row>
    <row r="22" spans="1:14" x14ac:dyDescent="0.25">
      <c r="A22" s="4" t="s">
        <v>102</v>
      </c>
      <c r="B22" s="4"/>
      <c r="C22" s="4"/>
      <c r="D22" s="4"/>
      <c r="E22" s="4"/>
    </row>
    <row r="24" spans="1:14" x14ac:dyDescent="0.25">
      <c r="D24" s="4" t="s">
        <v>86</v>
      </c>
    </row>
    <row r="25" spans="1:14" x14ac:dyDescent="0.25">
      <c r="B25" s="31" t="s">
        <v>56</v>
      </c>
      <c r="C25" s="32"/>
      <c r="D25" s="32"/>
      <c r="E25" s="32"/>
      <c r="F25" s="32"/>
    </row>
    <row r="26" spans="1:14" x14ac:dyDescent="0.25">
      <c r="B26" s="51" t="s">
        <v>63</v>
      </c>
      <c r="C26" s="20"/>
      <c r="D26" s="21" t="s">
        <v>64</v>
      </c>
      <c r="E26" s="10" t="s">
        <v>51</v>
      </c>
      <c r="F26" s="37" t="s">
        <v>91</v>
      </c>
      <c r="G26" s="37" t="s">
        <v>65</v>
      </c>
      <c r="H26" s="10" t="s">
        <v>51</v>
      </c>
      <c r="I26" s="37" t="s">
        <v>91</v>
      </c>
      <c r="J26" s="37" t="s">
        <v>66</v>
      </c>
      <c r="K26" s="10" t="s">
        <v>51</v>
      </c>
      <c r="L26" s="47" t="s">
        <v>91</v>
      </c>
      <c r="M26" s="4" t="s">
        <v>52</v>
      </c>
      <c r="N26" s="3"/>
    </row>
    <row r="27" spans="1:14" x14ac:dyDescent="0.25">
      <c r="A27" s="4" t="s">
        <v>87</v>
      </c>
      <c r="B27" s="48" t="s">
        <v>67</v>
      </c>
      <c r="D27" s="3">
        <v>6</v>
      </c>
      <c r="E27" s="3">
        <f>M27*D30/160</f>
        <v>11.275</v>
      </c>
      <c r="F27" s="3">
        <f>(D27-E27)^2/E27</f>
        <v>2.4679046563192908</v>
      </c>
      <c r="G27" s="3">
        <v>14</v>
      </c>
      <c r="H27" s="3">
        <f>M27*G30/160</f>
        <v>18.975000000000001</v>
      </c>
      <c r="I27" s="3">
        <f>(G27-H27)^2/H27</f>
        <v>1.3043807641633736</v>
      </c>
      <c r="J27" s="41">
        <v>24</v>
      </c>
      <c r="K27">
        <f>M27*J30/160</f>
        <v>13.75</v>
      </c>
      <c r="L27" s="45">
        <f>(J27-K27)^2/K27</f>
        <v>7.6409090909090907</v>
      </c>
      <c r="M27" s="39">
        <f>SUM(D27,G27,J27)</f>
        <v>44</v>
      </c>
    </row>
    <row r="28" spans="1:14" x14ac:dyDescent="0.25">
      <c r="B28" s="49" t="s">
        <v>68</v>
      </c>
      <c r="D28" s="3">
        <v>12</v>
      </c>
      <c r="E28" s="3">
        <f>M28*D30/160</f>
        <v>12.8125</v>
      </c>
      <c r="F28" s="3">
        <f t="shared" ref="F28:F29" si="0">(D28-E28)^2/E28</f>
        <v>5.1524390243902436E-2</v>
      </c>
      <c r="G28" s="3">
        <v>23</v>
      </c>
      <c r="H28" s="3">
        <f>M28*G30/160</f>
        <v>21.5625</v>
      </c>
      <c r="I28" s="3">
        <f t="shared" ref="I28:I29" si="1">(G28-H28)^2/H28</f>
        <v>9.583333333333334E-2</v>
      </c>
      <c r="J28" s="41">
        <v>15</v>
      </c>
      <c r="K28">
        <f>M28*J30/160</f>
        <v>15.625</v>
      </c>
      <c r="L28" s="45">
        <f t="shared" ref="L28:L29" si="2">(J28-K28)^2/K28</f>
        <v>2.5000000000000001E-2</v>
      </c>
      <c r="M28" s="39">
        <f>SUM(D28,G28,J28)</f>
        <v>50</v>
      </c>
    </row>
    <row r="29" spans="1:14" ht="16.5" thickBot="1" x14ac:dyDescent="0.3">
      <c r="B29" s="50" t="s">
        <v>69</v>
      </c>
      <c r="C29" s="19"/>
      <c r="D29" s="19">
        <v>23</v>
      </c>
      <c r="E29" s="19">
        <f>M29*D30/160</f>
        <v>16.912500000000001</v>
      </c>
      <c r="F29" s="19">
        <f t="shared" si="0"/>
        <v>2.1911400591278625</v>
      </c>
      <c r="G29" s="19">
        <v>32</v>
      </c>
      <c r="H29" s="19">
        <f>M29*G30/160</f>
        <v>28.462499999999999</v>
      </c>
      <c r="I29" s="19">
        <f t="shared" si="1"/>
        <v>0.43966293368467319</v>
      </c>
      <c r="J29" s="19">
        <v>11</v>
      </c>
      <c r="K29" s="44">
        <f>M29*J30/160</f>
        <v>20.625</v>
      </c>
      <c r="L29" s="46">
        <f t="shared" si="2"/>
        <v>4.4916666666666663</v>
      </c>
      <c r="M29" s="39">
        <f>SUM(D29,G29,J29)</f>
        <v>66</v>
      </c>
    </row>
    <row r="30" spans="1:14" ht="16.5" thickTop="1" x14ac:dyDescent="0.25">
      <c r="B30" s="4" t="s">
        <v>52</v>
      </c>
      <c r="D30" s="4">
        <f>SUM(D27:D29)</f>
        <v>41</v>
      </c>
      <c r="E30" s="4"/>
      <c r="F30" s="4">
        <f>SUM(F27:F29)</f>
        <v>4.7105691056910555</v>
      </c>
      <c r="G30" s="4">
        <f>SUM(G27:G29)</f>
        <v>69</v>
      </c>
      <c r="H30" s="4"/>
      <c r="I30" s="4">
        <f>SUM(I27:I29)</f>
        <v>1.8398770311813801</v>
      </c>
      <c r="J30" s="39">
        <f>SUM(J27:J29)</f>
        <v>50</v>
      </c>
      <c r="L30">
        <f>SUM(L27:L29)</f>
        <v>12.157575757575756</v>
      </c>
      <c r="M30" s="39">
        <f>SUM(M27:M29)</f>
        <v>160</v>
      </c>
      <c r="N30" s="39" t="s">
        <v>103</v>
      </c>
    </row>
    <row r="31" spans="1:14" x14ac:dyDescent="0.25">
      <c r="B31" s="4"/>
      <c r="D31" s="4"/>
      <c r="E31" s="4"/>
      <c r="F31" s="4"/>
      <c r="G31" s="4"/>
      <c r="H31" s="4"/>
      <c r="I31" s="4"/>
      <c r="J31" s="39"/>
      <c r="M31" s="39"/>
      <c r="N31" s="39"/>
    </row>
    <row r="32" spans="1:14" x14ac:dyDescent="0.25">
      <c r="B32" s="4" t="s">
        <v>104</v>
      </c>
      <c r="D32" s="4"/>
      <c r="E32" s="4">
        <f>SUM(F30,I30,L30)</f>
        <v>18.708021894448194</v>
      </c>
      <c r="F32" s="4"/>
      <c r="G32" s="4"/>
      <c r="H32" s="4"/>
      <c r="I32" s="4"/>
      <c r="J32" s="39"/>
      <c r="M32" s="39"/>
      <c r="N32" s="39"/>
    </row>
    <row r="33" spans="1:14" x14ac:dyDescent="0.25">
      <c r="B33" s="4" t="s">
        <v>106</v>
      </c>
      <c r="D33" s="4"/>
      <c r="E33" s="4"/>
      <c r="F33" s="4"/>
      <c r="G33" s="4">
        <f>_xlfn.CHISQ.INV.RT(0.05,4)</f>
        <v>9.4877290367811575</v>
      </c>
      <c r="H33" s="4"/>
      <c r="I33" s="4"/>
      <c r="J33" s="39"/>
      <c r="M33" s="39"/>
      <c r="N33" s="39"/>
    </row>
    <row r="34" spans="1:14" x14ac:dyDescent="0.25">
      <c r="B34" s="4" t="s">
        <v>107</v>
      </c>
      <c r="C34" s="4"/>
      <c r="D34" s="4"/>
      <c r="E34" s="4"/>
      <c r="F34" s="4"/>
      <c r="G34" s="4"/>
      <c r="H34" s="4"/>
      <c r="I34" s="4"/>
      <c r="J34" s="39"/>
      <c r="K34" s="39"/>
      <c r="L34" s="39"/>
    </row>
    <row r="35" spans="1:14" x14ac:dyDescent="0.25">
      <c r="B35" s="4" t="s">
        <v>108</v>
      </c>
      <c r="C35" s="4"/>
      <c r="D35" s="4"/>
      <c r="E35" s="4"/>
      <c r="F35" s="4"/>
      <c r="G35" s="4"/>
      <c r="H35" s="4"/>
      <c r="I35" s="4"/>
      <c r="J35" s="39"/>
      <c r="K35" s="39"/>
      <c r="L35" s="39"/>
    </row>
    <row r="36" spans="1:14" x14ac:dyDescent="0.25">
      <c r="B36" s="4" t="s">
        <v>109</v>
      </c>
      <c r="C36" s="4"/>
      <c r="D36" s="4"/>
      <c r="E36" s="4"/>
      <c r="F36" s="4"/>
      <c r="G36" s="4"/>
      <c r="H36" s="4"/>
      <c r="I36" s="4"/>
      <c r="J36" s="39"/>
      <c r="K36" s="39"/>
      <c r="L36" s="39"/>
    </row>
    <row r="37" spans="1:14" x14ac:dyDescent="0.25">
      <c r="B37" s="4"/>
      <c r="C37" s="4"/>
      <c r="D37" s="4"/>
      <c r="E37" s="4"/>
      <c r="F37" s="4"/>
      <c r="G37" s="4"/>
      <c r="H37" s="4"/>
      <c r="I37" s="4"/>
      <c r="J37" s="39"/>
      <c r="K37" s="39"/>
      <c r="L37" s="39"/>
    </row>
    <row r="38" spans="1:14" x14ac:dyDescent="0.25">
      <c r="B38" s="4" t="s">
        <v>110</v>
      </c>
      <c r="C38" s="4"/>
      <c r="D38" s="4"/>
      <c r="E38" s="4"/>
      <c r="F38" s="4"/>
      <c r="G38" s="4">
        <f>_xlfn.CHISQ.INV.RT(0.01,4)</f>
        <v>13.276704135987623</v>
      </c>
      <c r="H38" s="4"/>
      <c r="I38" s="4"/>
      <c r="J38" s="39"/>
      <c r="K38" s="39"/>
      <c r="L38" s="39"/>
    </row>
    <row r="39" spans="1:14" x14ac:dyDescent="0.25">
      <c r="B39" s="4" t="s">
        <v>111</v>
      </c>
      <c r="C39" s="4"/>
      <c r="D39" s="4"/>
      <c r="E39" s="4"/>
      <c r="F39" s="4"/>
      <c r="G39" s="4"/>
      <c r="H39" s="4"/>
      <c r="I39" s="4"/>
      <c r="J39" s="39"/>
      <c r="K39" s="39"/>
      <c r="L39" s="39"/>
    </row>
    <row r="40" spans="1:14" x14ac:dyDescent="0.25">
      <c r="B40" s="4"/>
      <c r="C40" s="4"/>
      <c r="D40" s="4"/>
      <c r="E40" s="4"/>
      <c r="F40" s="4"/>
      <c r="G40" s="4"/>
      <c r="H40" s="4"/>
      <c r="I40" s="4"/>
      <c r="J40" s="39"/>
      <c r="K40" s="39"/>
      <c r="L40" s="39"/>
    </row>
    <row r="41" spans="1:14" x14ac:dyDescent="0.25">
      <c r="B41" s="4" t="s">
        <v>112</v>
      </c>
      <c r="C41" s="4"/>
      <c r="D41" s="4"/>
      <c r="E41" s="4"/>
      <c r="F41" s="4"/>
      <c r="G41" s="4"/>
      <c r="H41" s="4"/>
      <c r="I41" s="4"/>
      <c r="J41" s="39"/>
      <c r="K41" s="39"/>
      <c r="L41" s="39"/>
    </row>
    <row r="43" spans="1:14" ht="18.75" x14ac:dyDescent="0.3">
      <c r="A43" s="2" t="s">
        <v>0</v>
      </c>
    </row>
    <row r="44" spans="1:14" x14ac:dyDescent="0.25">
      <c r="A44" s="23" t="s">
        <v>70</v>
      </c>
    </row>
    <row r="45" spans="1:14" x14ac:dyDescent="0.25">
      <c r="A45" s="23" t="s">
        <v>71</v>
      </c>
    </row>
    <row r="46" spans="1:14" x14ac:dyDescent="0.25">
      <c r="A46" s="23" t="s">
        <v>72</v>
      </c>
    </row>
    <row r="47" spans="1:14" x14ac:dyDescent="0.25">
      <c r="A47" s="23" t="s">
        <v>73</v>
      </c>
    </row>
    <row r="48" spans="1:14" x14ac:dyDescent="0.25">
      <c r="A48" s="23" t="s">
        <v>74</v>
      </c>
    </row>
    <row r="49" spans="1:14" x14ac:dyDescent="0.25">
      <c r="A49" s="23" t="s">
        <v>75</v>
      </c>
    </row>
    <row r="50" spans="1:14" x14ac:dyDescent="0.25">
      <c r="A50" s="23" t="s">
        <v>76</v>
      </c>
    </row>
    <row r="51" spans="1:14" x14ac:dyDescent="0.25">
      <c r="E51" s="35" t="s">
        <v>86</v>
      </c>
    </row>
    <row r="52" spans="1:14" x14ac:dyDescent="0.25">
      <c r="D52" s="33" t="s">
        <v>78</v>
      </c>
      <c r="E52" s="34"/>
      <c r="F52" s="34"/>
      <c r="G52" s="23"/>
      <c r="M52" t="s">
        <v>52</v>
      </c>
    </row>
    <row r="53" spans="1:14" x14ac:dyDescent="0.25">
      <c r="B53" s="51" t="s">
        <v>77</v>
      </c>
      <c r="C53" s="40"/>
      <c r="D53" s="20">
        <v>1</v>
      </c>
      <c r="E53" s="10" t="s">
        <v>51</v>
      </c>
      <c r="F53" s="37" t="s">
        <v>91</v>
      </c>
      <c r="G53" s="38">
        <v>2</v>
      </c>
      <c r="H53" s="10" t="s">
        <v>51</v>
      </c>
      <c r="I53" s="37" t="s">
        <v>91</v>
      </c>
      <c r="J53" s="38">
        <v>3</v>
      </c>
      <c r="K53" s="10" t="s">
        <v>51</v>
      </c>
      <c r="L53" s="37" t="s">
        <v>91</v>
      </c>
      <c r="M53" s="3"/>
    </row>
    <row r="54" spans="1:14" x14ac:dyDescent="0.25">
      <c r="A54" s="35" t="s">
        <v>87</v>
      </c>
      <c r="B54" s="48" t="s">
        <v>79</v>
      </c>
      <c r="D54" s="3">
        <v>240</v>
      </c>
      <c r="E54" s="3">
        <f>(M54*D56)/600</f>
        <v>237.5</v>
      </c>
      <c r="F54" s="3">
        <f>(D54-E54)^2/E54</f>
        <v>2.6315789473684209E-2</v>
      </c>
      <c r="G54" s="3">
        <v>191</v>
      </c>
      <c r="H54" s="3">
        <f>M54*G56/600</f>
        <v>190</v>
      </c>
      <c r="I54" s="3">
        <f>(G54-H54)^2/H54</f>
        <v>5.263157894736842E-3</v>
      </c>
      <c r="J54" s="3">
        <v>139</v>
      </c>
      <c r="K54" s="3">
        <f>M54*J56/600</f>
        <v>142.5</v>
      </c>
      <c r="L54" s="42">
        <f>(J54-K54)^2/K54</f>
        <v>8.5964912280701758E-2</v>
      </c>
      <c r="M54" s="3">
        <f>SUM(D54,G54,J54)</f>
        <v>570</v>
      </c>
    </row>
    <row r="55" spans="1:14" ht="16.5" thickBot="1" x14ac:dyDescent="0.3">
      <c r="B55" s="50" t="s">
        <v>80</v>
      </c>
      <c r="C55" s="19"/>
      <c r="D55" s="19">
        <v>10</v>
      </c>
      <c r="E55" s="19">
        <f>M55*D56/600</f>
        <v>12.5</v>
      </c>
      <c r="F55" s="19">
        <f>(D55-E55)^2/E55</f>
        <v>0.5</v>
      </c>
      <c r="G55" s="19">
        <v>9</v>
      </c>
      <c r="H55" s="19">
        <f>M55*G56/600</f>
        <v>10</v>
      </c>
      <c r="I55" s="19">
        <f>(G55-H55)^2/H55</f>
        <v>0.1</v>
      </c>
      <c r="J55" s="19">
        <v>11</v>
      </c>
      <c r="K55" s="19">
        <f>M55*J56/600</f>
        <v>7.5</v>
      </c>
      <c r="L55" s="43">
        <f>(J55-K55)^2/K55</f>
        <v>1.6333333333333333</v>
      </c>
      <c r="M55" s="3">
        <f>SUM(D55,G55,J55)</f>
        <v>30</v>
      </c>
    </row>
    <row r="56" spans="1:14" ht="16.5" thickTop="1" x14ac:dyDescent="0.25">
      <c r="B56" s="35" t="s">
        <v>52</v>
      </c>
      <c r="D56" s="3">
        <f>SUM(D54:D55)</f>
        <v>250</v>
      </c>
      <c r="F56" s="3">
        <f>SUM(F54:F55)</f>
        <v>0.52631578947368418</v>
      </c>
      <c r="G56" s="3">
        <f>SUM(G54:G55)</f>
        <v>200</v>
      </c>
      <c r="I56" s="3">
        <f>SUM(I54:I55)</f>
        <v>0.10526315789473685</v>
      </c>
      <c r="J56">
        <f>SUM(J54:J55)</f>
        <v>150</v>
      </c>
      <c r="L56">
        <f>SUM(L54:L55)</f>
        <v>1.7192982456140351</v>
      </c>
      <c r="M56">
        <f>SUM(M54:M55)</f>
        <v>600</v>
      </c>
      <c r="N56" t="s">
        <v>103</v>
      </c>
    </row>
    <row r="57" spans="1:14" x14ac:dyDescent="0.25">
      <c r="B57" s="4" t="s">
        <v>100</v>
      </c>
      <c r="J57" s="3"/>
    </row>
    <row r="58" spans="1:14" x14ac:dyDescent="0.25">
      <c r="J58" s="3"/>
    </row>
    <row r="59" spans="1:14" x14ac:dyDescent="0.25">
      <c r="B59" s="4" t="s">
        <v>113</v>
      </c>
      <c r="C59" s="4"/>
      <c r="D59" s="4"/>
      <c r="E59" s="4"/>
      <c r="F59" s="4"/>
      <c r="J59" s="3"/>
    </row>
    <row r="60" spans="1:14" x14ac:dyDescent="0.25">
      <c r="B60" s="4" t="s">
        <v>102</v>
      </c>
      <c r="C60" s="4"/>
      <c r="D60" s="4"/>
      <c r="E60" s="4"/>
      <c r="F60" s="4"/>
      <c r="J60" s="3"/>
    </row>
    <row r="62" spans="1:14" x14ac:dyDescent="0.25">
      <c r="B62" s="4" t="s">
        <v>114</v>
      </c>
      <c r="C62" s="4"/>
      <c r="D62" s="4"/>
      <c r="E62" s="4"/>
      <c r="F62" s="4"/>
      <c r="G62" s="4">
        <f>SUM(F56,I56,L56)</f>
        <v>2.3508771929824563</v>
      </c>
      <c r="H62" s="4"/>
      <c r="I62" s="4"/>
    </row>
    <row r="63" spans="1:14" x14ac:dyDescent="0.25">
      <c r="B63" s="4" t="s">
        <v>115</v>
      </c>
      <c r="C63" s="4"/>
      <c r="D63" s="4"/>
      <c r="E63" s="4"/>
      <c r="F63" s="4"/>
      <c r="G63" s="4"/>
      <c r="H63" s="4">
        <f>_xlfn.CHISQ.DIST.RT(G62,2)</f>
        <v>0.30868356246603407</v>
      </c>
      <c r="I63" s="4"/>
    </row>
    <row r="64" spans="1:14" x14ac:dyDescent="0.25">
      <c r="B64" s="4" t="s">
        <v>116</v>
      </c>
      <c r="C64" s="4"/>
      <c r="D64" s="4"/>
      <c r="E64" s="4"/>
      <c r="F64" s="4"/>
      <c r="G64" s="4"/>
      <c r="H64" s="4"/>
      <c r="I64" s="4"/>
    </row>
    <row r="65" spans="2:9" x14ac:dyDescent="0.25">
      <c r="B65" s="4" t="s">
        <v>117</v>
      </c>
      <c r="C65" s="4"/>
      <c r="D65" s="4"/>
      <c r="E65" s="4"/>
      <c r="F65" s="4"/>
      <c r="G65" s="4"/>
      <c r="H65" s="4"/>
      <c r="I65" s="4"/>
    </row>
    <row r="66" spans="2:9" x14ac:dyDescent="0.25">
      <c r="B66" s="4" t="s">
        <v>118</v>
      </c>
    </row>
  </sheetData>
  <mergeCells count="3">
    <mergeCell ref="B6:F6"/>
    <mergeCell ref="D52:F52"/>
    <mergeCell ref="B25:F2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Chi-Sq. Test of Contin. Table</vt:lpstr>
      <vt:lpstr>Example</vt:lpstr>
      <vt:lpstr>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Bonanome</cp:lastModifiedBy>
  <dcterms:created xsi:type="dcterms:W3CDTF">2011-01-25T07:38:31Z</dcterms:created>
  <dcterms:modified xsi:type="dcterms:W3CDTF">2013-12-09T01:57:49Z</dcterms:modified>
</cp:coreProperties>
</file>