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chnical Direction\"/>
    </mc:Choice>
  </mc:AlternateContent>
  <bookViews>
    <workbookView xWindow="0" yWindow="0" windowWidth="15360" windowHeight="5235" tabRatio="753" firstSheet="1" activeTab="3"/>
  </bookViews>
  <sheets>
    <sheet name="Sheet1" sheetId="1" r:id="rId1"/>
    <sheet name="Paint" sheetId="12" r:id="rId2"/>
    <sheet name="Legs" sheetId="11" r:id="rId3"/>
    <sheet name="Front Stairs" sheetId="8" r:id="rId4"/>
    <sheet name="Masonite Estimate" sheetId="2" r:id="rId5"/>
    <sheet name="Escape Stairs" sheetId="3" r:id="rId6"/>
    <sheet name="Individual Pricing" sheetId="10" r:id="rId7"/>
    <sheet name="PlatForms" sheetId="9"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F11" i="12"/>
  <c r="D10" i="12"/>
  <c r="F24" i="11"/>
  <c r="C18" i="1" s="1"/>
  <c r="F16" i="11"/>
  <c r="F15" i="11"/>
  <c r="F14" i="11"/>
  <c r="F13" i="11"/>
  <c r="F12" i="11"/>
  <c r="F11" i="11"/>
  <c r="F10" i="11"/>
  <c r="F9" i="11"/>
  <c r="F8" i="11"/>
  <c r="F7" i="11"/>
  <c r="F6" i="11"/>
  <c r="D15" i="11"/>
  <c r="D14" i="11"/>
  <c r="D13" i="11"/>
  <c r="D12" i="11"/>
  <c r="D11" i="11"/>
  <c r="D10" i="11"/>
  <c r="D9" i="11"/>
  <c r="D8" i="11"/>
  <c r="D7" i="11"/>
  <c r="D6" i="11"/>
  <c r="F20" i="11"/>
  <c r="F19" i="11"/>
  <c r="F21" i="11" s="1"/>
  <c r="C15" i="1"/>
  <c r="G19" i="9"/>
  <c r="C17" i="1"/>
  <c r="G9" i="9"/>
  <c r="G17" i="9"/>
  <c r="G16" i="9"/>
  <c r="G15" i="9"/>
  <c r="G14" i="9"/>
  <c r="G13" i="9"/>
  <c r="G8" i="9"/>
  <c r="G7" i="9"/>
  <c r="G6" i="9"/>
  <c r="G5" i="9"/>
  <c r="E8" i="3"/>
  <c r="E11" i="2"/>
  <c r="C19" i="1" s="1"/>
  <c r="I42" i="8"/>
  <c r="I43" i="8"/>
  <c r="I29" i="8"/>
  <c r="I30" i="8"/>
  <c r="I21" i="8"/>
  <c r="I23" i="8" s="1"/>
  <c r="I22" i="8"/>
  <c r="I16" i="8"/>
  <c r="I15" i="8"/>
  <c r="I8" i="8"/>
  <c r="I9" i="8" s="1"/>
  <c r="E7" i="3"/>
  <c r="E4" i="3"/>
  <c r="I17" i="8" l="1"/>
  <c r="I31" i="8"/>
  <c r="I44" i="8"/>
  <c r="I48" i="8" s="1"/>
  <c r="C16" i="1" s="1"/>
  <c r="C28" i="1" s="1"/>
  <c r="C32" i="1" s="1"/>
</calcChain>
</file>

<file path=xl/sharedStrings.xml><?xml version="1.0" encoding="utf-8"?>
<sst xmlns="http://schemas.openxmlformats.org/spreadsheetml/2006/main" count="296" uniqueCount="158">
  <si>
    <t>Masonite estimate</t>
  </si>
  <si>
    <t>Name</t>
  </si>
  <si>
    <t>Qty.</t>
  </si>
  <si>
    <t>Actual Size</t>
  </si>
  <si>
    <t>Size A</t>
  </si>
  <si>
    <t>4'-1" x 8"-1"</t>
  </si>
  <si>
    <t>Size B</t>
  </si>
  <si>
    <t>2'-10" x 8'-1"</t>
  </si>
  <si>
    <t>Size C</t>
  </si>
  <si>
    <t>3'-11" x 8'-1"</t>
  </si>
  <si>
    <t>Size D</t>
  </si>
  <si>
    <t>Size E</t>
  </si>
  <si>
    <t>1'-4" x 2'-10"</t>
  </si>
  <si>
    <t xml:space="preserve">Escape Stairs </t>
  </si>
  <si>
    <t xml:space="preserve">Name </t>
  </si>
  <si>
    <t xml:space="preserve">Materials </t>
  </si>
  <si>
    <t xml:space="preserve">Qty. </t>
  </si>
  <si>
    <t>Stringers</t>
  </si>
  <si>
    <t xml:space="preserve">Pine Board </t>
  </si>
  <si>
    <t xml:space="preserve">Treads </t>
  </si>
  <si>
    <t xml:space="preserve">3/4 Ply Wood </t>
  </si>
  <si>
    <t xml:space="preserve">Risers </t>
  </si>
  <si>
    <t xml:space="preserve">Railings and Legs </t>
  </si>
  <si>
    <t>1x3 Pine</t>
  </si>
  <si>
    <t xml:space="preserve">Front Stairs </t>
  </si>
  <si>
    <t xml:space="preserve">Platform size C </t>
  </si>
  <si>
    <t>Toggles</t>
  </si>
  <si>
    <t xml:space="preserve">Stiles </t>
  </si>
  <si>
    <t xml:space="preserve">Rails </t>
  </si>
  <si>
    <t>Material</t>
  </si>
  <si>
    <t>Stiles</t>
  </si>
  <si>
    <t>Rails</t>
  </si>
  <si>
    <t>Lid</t>
  </si>
  <si>
    <t>Size Needed</t>
  </si>
  <si>
    <t>4'-61/2" x 0'-81/4"</t>
  </si>
  <si>
    <t>0'-9 1/4" x 0'-1/4"</t>
  </si>
  <si>
    <t>3/4 Ply Wood</t>
  </si>
  <si>
    <t>1x6x6 Pine</t>
  </si>
  <si>
    <t>4'-8"x10"</t>
  </si>
  <si>
    <t>Platform Size B</t>
  </si>
  <si>
    <t>5'-4 1/2" x 0'-81/4"</t>
  </si>
  <si>
    <t>1'-8" x 0'-8 1/4"</t>
  </si>
  <si>
    <t>5'-6" x 1'-8"</t>
  </si>
  <si>
    <t xml:space="preserve">Material </t>
  </si>
  <si>
    <t>Platform Size A</t>
  </si>
  <si>
    <t>6'-2 1/2" x 0'-8 1/4"</t>
  </si>
  <si>
    <t xml:space="preserve">2'-6" x 0'-8 1/4" </t>
  </si>
  <si>
    <t>2'-6" x 6'-4"</t>
  </si>
  <si>
    <t>2'-4 1/2" (21'-4")</t>
  </si>
  <si>
    <t>1'-6" (6'-2")</t>
  </si>
  <si>
    <t>0'-8 3/4"(2'-9")</t>
  </si>
  <si>
    <t xml:space="preserve">Size Needed </t>
  </si>
  <si>
    <t>Platform Size E</t>
  </si>
  <si>
    <t>0'-10" x 0'-8 1/4"</t>
  </si>
  <si>
    <t xml:space="preserve">6'-4" x 0'-10" </t>
  </si>
  <si>
    <t>Platform Size D</t>
  </si>
  <si>
    <t>6'-4 1/2" x 0'- 8 1/4"</t>
  </si>
  <si>
    <t xml:space="preserve">1'8" x 0'-8 1/4" </t>
  </si>
  <si>
    <t xml:space="preserve">6'-4" x 1'8" </t>
  </si>
  <si>
    <t>Platforms 4 need Construction</t>
  </si>
  <si>
    <t>Size B Platform</t>
  </si>
  <si>
    <t>Cut</t>
  </si>
  <si>
    <t>3'-0"</t>
  </si>
  <si>
    <t>2x4 Pine</t>
  </si>
  <si>
    <t>7'-8 1/2"</t>
  </si>
  <si>
    <t>8'-0 x 3'-0"</t>
  </si>
  <si>
    <t xml:space="preserve">2'-8 1/2" </t>
  </si>
  <si>
    <t>3/4 ply</t>
  </si>
  <si>
    <t>1'-6"</t>
  </si>
  <si>
    <t>9'-2.5"</t>
  </si>
  <si>
    <t>9'-6" x 1'-6"</t>
  </si>
  <si>
    <t>1'-2 1/5</t>
  </si>
  <si>
    <t>Size C Platform</t>
  </si>
  <si>
    <t xml:space="preserve">Part </t>
  </si>
  <si>
    <t xml:space="preserve">Cost </t>
  </si>
  <si>
    <t>Masonite</t>
  </si>
  <si>
    <t>Escape Stairs</t>
  </si>
  <si>
    <t>Front Stairs</t>
  </si>
  <si>
    <t>Deck</t>
  </si>
  <si>
    <t>Cost</t>
  </si>
  <si>
    <t>Dykes Lumber</t>
  </si>
  <si>
    <t>23/32in. x 4'x8'</t>
  </si>
  <si>
    <t>Material Size</t>
  </si>
  <si>
    <t>Home Depot</t>
  </si>
  <si>
    <t>Notes</t>
  </si>
  <si>
    <t>Price Per Foot</t>
  </si>
  <si>
    <t>4'x8'x1/8"</t>
  </si>
  <si>
    <t>Qty. Of Maso Needed</t>
  </si>
  <si>
    <t xml:space="preserve">Qty. Needed </t>
  </si>
  <si>
    <t xml:space="preserve">1 x 12 Pine Board </t>
  </si>
  <si>
    <t>Cost per unit</t>
  </si>
  <si>
    <t>Qty. of Material</t>
  </si>
  <si>
    <t>Qty. Of Material</t>
  </si>
  <si>
    <t>Total</t>
  </si>
  <si>
    <t xml:space="preserve">Qty. of Material needed </t>
  </si>
  <si>
    <t>Sub Total</t>
  </si>
  <si>
    <t>Price Per Sheet</t>
  </si>
  <si>
    <t xml:space="preserve">Cuts Needed </t>
  </si>
  <si>
    <t>2x4x10 Pine</t>
  </si>
  <si>
    <t>Cost Per unit</t>
  </si>
  <si>
    <t>Cost Per Unit</t>
  </si>
  <si>
    <t xml:space="preserve">Total </t>
  </si>
  <si>
    <t>See Notes*</t>
  </si>
  <si>
    <t>Price Per Foot*</t>
  </si>
  <si>
    <t>1x6 Pine*</t>
  </si>
  <si>
    <t xml:space="preserve"> See notes*                                                                                                                                                                                                                                                                                                                             </t>
  </si>
  <si>
    <t>1'x6'x8'*</t>
  </si>
  <si>
    <t>1x12x6 Pine*</t>
  </si>
  <si>
    <t xml:space="preserve">Masonite Break Up </t>
  </si>
  <si>
    <t>Price</t>
  </si>
  <si>
    <t>Deck Platforms</t>
  </si>
  <si>
    <t xml:space="preserve">Subtotal </t>
  </si>
  <si>
    <t>Steps Layout</t>
  </si>
  <si>
    <t>Escape Stair Construction</t>
  </si>
  <si>
    <t>Leggs For Platform</t>
  </si>
  <si>
    <t>Row</t>
  </si>
  <si>
    <t xml:space="preserve">Size </t>
  </si>
  <si>
    <t>2'-11"</t>
  </si>
  <si>
    <t>3'-5"</t>
  </si>
  <si>
    <t>3'-5 1/2"</t>
  </si>
  <si>
    <t>3'-11"</t>
  </si>
  <si>
    <t>4'-0"</t>
  </si>
  <si>
    <t>4'-5 1/2"</t>
  </si>
  <si>
    <t>4'-6"</t>
  </si>
  <si>
    <t>5'-0"</t>
  </si>
  <si>
    <t>5'-0 5/8"</t>
  </si>
  <si>
    <t>5'-2 1/2"</t>
  </si>
  <si>
    <t>Cuts</t>
  </si>
  <si>
    <t>Follow the Rake Wood</t>
  </si>
  <si>
    <t>8'-0"</t>
  </si>
  <si>
    <t>2x4x10</t>
  </si>
  <si>
    <t>Qty. Material Needed</t>
  </si>
  <si>
    <t xml:space="preserve">1x3x10 Pine </t>
  </si>
  <si>
    <t>1x3x10 Pine All Legs</t>
  </si>
  <si>
    <t>Legs</t>
  </si>
  <si>
    <t>Legging Platforms</t>
  </si>
  <si>
    <t>Paint</t>
  </si>
  <si>
    <t>Rosco Flamex WD For Wood</t>
  </si>
  <si>
    <t>2 gal.</t>
  </si>
  <si>
    <t>MG-110 Varnish</t>
  </si>
  <si>
    <t>5 gal. Bucket</t>
  </si>
  <si>
    <t>cost</t>
  </si>
  <si>
    <t>Red Paint</t>
  </si>
  <si>
    <t>White Paint</t>
  </si>
  <si>
    <t>Behr White Flatt</t>
  </si>
  <si>
    <t>Black Flat Paint</t>
  </si>
  <si>
    <t>Logo</t>
  </si>
  <si>
    <t>Total Estimated Cost</t>
  </si>
  <si>
    <t>Tax</t>
  </si>
  <si>
    <t>10% Contingency</t>
  </si>
  <si>
    <t xml:space="preserve">This is an estimate of the above job description. This does not include unforseen price increase of material or needed items. If prices are to increase you will be notified and a new estimate will be taken. This is not a contract but an estimate of the job. </t>
  </si>
  <si>
    <t>Job Description</t>
  </si>
  <si>
    <t xml:space="preserve">Build and install racked deck platform stage, on legs. Build stairs as indicated in Technical Drawings.  Provide Paint for band logo. After the concert is over crew will do a quick change to prepare for talent show, which the logo will be taken out. </t>
  </si>
  <si>
    <t>Client Signature ___________________________________</t>
  </si>
  <si>
    <t>Carpenter Signature________________________________</t>
  </si>
  <si>
    <t>Technical Director Signature___________________________________</t>
  </si>
  <si>
    <t>Date:_______________</t>
  </si>
  <si>
    <t>Date:________________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</si>
</sst>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0" fillId="0" borderId="0" xfId="0" applyAlignment="1">
      <alignment horizontal="center"/>
    </xf>
    <xf numFmtId="0" fontId="0" fillId="0" borderId="4" xfId="0" applyBorder="1" applyAlignment="1">
      <alignment horizontal="center"/>
    </xf>
    <xf numFmtId="0" fontId="0" fillId="0" borderId="4" xfId="0" applyBorder="1"/>
    <xf numFmtId="0" fontId="0" fillId="0" borderId="5"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xf numFmtId="0" fontId="0" fillId="0" borderId="0" xfId="0" applyAlignment="1">
      <alignment horizontal="left"/>
    </xf>
    <xf numFmtId="0" fontId="0" fillId="0" borderId="0" xfId="0" applyFill="1" applyBorder="1" applyAlignment="1">
      <alignment horizontal="center"/>
    </xf>
    <xf numFmtId="0" fontId="0" fillId="0" borderId="7" xfId="0" applyBorder="1"/>
    <xf numFmtId="0" fontId="0" fillId="0" borderId="8" xfId="0" applyBorder="1"/>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3" xfId="0" applyBorder="1" applyAlignment="1">
      <alignment horizontal="center"/>
    </xf>
    <xf numFmtId="0" fontId="0" fillId="0" borderId="0" xfId="0" applyAlignment="1">
      <alignment horizontal="center"/>
    </xf>
    <xf numFmtId="44" fontId="0" fillId="0" borderId="0" xfId="1" applyFont="1"/>
    <xf numFmtId="0" fontId="0" fillId="0" borderId="9" xfId="0" applyBorder="1"/>
    <xf numFmtId="44" fontId="0" fillId="0" borderId="4" xfId="1" applyFont="1" applyBorder="1"/>
    <xf numFmtId="0" fontId="0" fillId="0" borderId="10" xfId="0" applyBorder="1" applyAlignment="1">
      <alignment horizontal="center"/>
    </xf>
    <xf numFmtId="44" fontId="0" fillId="0" borderId="5" xfId="1" applyFont="1" applyBorder="1"/>
    <xf numFmtId="0" fontId="0" fillId="0" borderId="1" xfId="0" applyBorder="1"/>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44" fontId="0" fillId="0" borderId="0" xfId="0" applyNumberFormat="1"/>
    <xf numFmtId="0" fontId="0" fillId="0" borderId="11" xfId="0" applyBorder="1" applyAlignment="1">
      <alignment horizontal="center"/>
    </xf>
    <xf numFmtId="44" fontId="0" fillId="0" borderId="3" xfId="0" applyNumberFormat="1" applyBorder="1"/>
    <xf numFmtId="0" fontId="0" fillId="0" borderId="12" xfId="0" applyFill="1" applyBorder="1" applyAlignment="1">
      <alignment horizontal="center"/>
    </xf>
    <xf numFmtId="44" fontId="0" fillId="0" borderId="13" xfId="0" applyNumberFormat="1" applyBorder="1"/>
    <xf numFmtId="44" fontId="0" fillId="0" borderId="4" xfId="0" applyNumberFormat="1" applyBorder="1"/>
    <xf numFmtId="0" fontId="0" fillId="0" borderId="12" xfId="0" applyBorder="1"/>
    <xf numFmtId="44" fontId="0" fillId="0" borderId="4" xfId="1" applyFont="1" applyBorder="1" applyAlignment="1">
      <alignment horizontal="left"/>
    </xf>
    <xf numFmtId="0" fontId="0" fillId="0" borderId="9" xfId="0" applyBorder="1" applyAlignment="1">
      <alignment horizontal="center"/>
    </xf>
    <xf numFmtId="0" fontId="0" fillId="0" borderId="1" xfId="0" applyBorder="1" applyAlignment="1">
      <alignment horizontal="right"/>
    </xf>
    <xf numFmtId="0" fontId="0" fillId="0" borderId="12" xfId="0" applyFill="1" applyBorder="1"/>
    <xf numFmtId="0" fontId="0" fillId="0" borderId="4" xfId="0" applyBorder="1" applyAlignment="1">
      <alignment horizontal="right"/>
    </xf>
    <xf numFmtId="0" fontId="0" fillId="0" borderId="6" xfId="0" applyBorder="1" applyAlignment="1">
      <alignment horizontal="right"/>
    </xf>
    <xf numFmtId="44" fontId="0" fillId="0" borderId="8" xfId="0" applyNumberFormat="1" applyBorder="1"/>
    <xf numFmtId="0" fontId="0" fillId="0" borderId="14" xfId="0" applyBorder="1"/>
    <xf numFmtId="44" fontId="0" fillId="0" borderId="5" xfId="0" applyNumberFormat="1" applyBorder="1"/>
    <xf numFmtId="0" fontId="0" fillId="0" borderId="6" xfId="0" applyBorder="1"/>
    <xf numFmtId="0" fontId="0" fillId="0" borderId="1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6" xfId="0" applyFill="1" applyBorder="1"/>
    <xf numFmtId="44" fontId="0" fillId="2" borderId="8" xfId="0" applyNumberFormat="1" applyFill="1" applyBorder="1"/>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2" borderId="12" xfId="0" applyFill="1" applyBorder="1"/>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44" fontId="0" fillId="0" borderId="4" xfId="1" applyFont="1" applyBorder="1" applyAlignment="1"/>
    <xf numFmtId="44" fontId="0" fillId="0" borderId="4" xfId="1"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2209800</xdr:colOff>
      <xdr:row>6</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81450" cy="1238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44"/>
  <sheetViews>
    <sheetView workbookViewId="0">
      <selection activeCell="D42" sqref="D42"/>
    </sheetView>
  </sheetViews>
  <sheetFormatPr defaultRowHeight="15" x14ac:dyDescent="0.25"/>
  <cols>
    <col min="1" max="1" width="26.5703125" customWidth="1"/>
    <col min="2" max="2" width="34.7109375" customWidth="1"/>
    <col min="3" max="3" width="24.7109375" customWidth="1"/>
    <col min="4" max="4" width="11.28515625" customWidth="1"/>
    <col min="5" max="5" width="10.5703125" bestFit="1" customWidth="1"/>
  </cols>
  <sheetData>
    <row r="7" spans="1:5" ht="15.75" thickBot="1" x14ac:dyDescent="0.3"/>
    <row r="8" spans="1:5" x14ac:dyDescent="0.25">
      <c r="A8" s="61" t="s">
        <v>151</v>
      </c>
    </row>
    <row r="9" spans="1:5" x14ac:dyDescent="0.25">
      <c r="A9" s="62" t="s">
        <v>152</v>
      </c>
      <c r="B9" s="63"/>
      <c r="C9" s="64"/>
    </row>
    <row r="10" spans="1:5" x14ac:dyDescent="0.25">
      <c r="A10" s="65"/>
      <c r="B10" s="66"/>
      <c r="C10" s="67"/>
    </row>
    <row r="11" spans="1:5" x14ac:dyDescent="0.25">
      <c r="A11" s="65"/>
      <c r="B11" s="66"/>
      <c r="C11" s="67"/>
    </row>
    <row r="12" spans="1:5" x14ac:dyDescent="0.25">
      <c r="A12" s="68"/>
      <c r="B12" s="69"/>
      <c r="C12" s="70"/>
    </row>
    <row r="13" spans="1:5" ht="15.75" thickBot="1" x14ac:dyDescent="0.3"/>
    <row r="14" spans="1:5" ht="15.75" thickBot="1" x14ac:dyDescent="0.3">
      <c r="A14" s="47" t="s">
        <v>43</v>
      </c>
      <c r="B14" s="48" t="s">
        <v>73</v>
      </c>
      <c r="C14" s="49" t="s">
        <v>74</v>
      </c>
    </row>
    <row r="15" spans="1:5" x14ac:dyDescent="0.25">
      <c r="A15" t="s">
        <v>76</v>
      </c>
      <c r="B15" t="s">
        <v>113</v>
      </c>
      <c r="C15" s="29">
        <f>'Escape Stairs'!E8</f>
        <v>118.42</v>
      </c>
    </row>
    <row r="16" spans="1:5" x14ac:dyDescent="0.25">
      <c r="A16" t="s">
        <v>77</v>
      </c>
      <c r="B16" t="s">
        <v>112</v>
      </c>
      <c r="C16" s="29">
        <f>'Front Stairs'!I48</f>
        <v>1265.98</v>
      </c>
      <c r="E16" s="29"/>
    </row>
    <row r="17" spans="1:3" x14ac:dyDescent="0.25">
      <c r="A17" t="s">
        <v>78</v>
      </c>
      <c r="B17" t="s">
        <v>110</v>
      </c>
      <c r="C17" s="29">
        <f>PlatForms!G9+PlatForms!G17</f>
        <v>129.86000000000001</v>
      </c>
    </row>
    <row r="18" spans="1:3" x14ac:dyDescent="0.25">
      <c r="A18" t="s">
        <v>134</v>
      </c>
      <c r="B18" t="s">
        <v>135</v>
      </c>
      <c r="C18" s="29">
        <f>Legs!F24</f>
        <v>575.26999999999987</v>
      </c>
    </row>
    <row r="19" spans="1:3" x14ac:dyDescent="0.25">
      <c r="A19" t="s">
        <v>75</v>
      </c>
      <c r="B19" t="s">
        <v>108</v>
      </c>
      <c r="C19" s="29">
        <f>'Masonite Estimate'!E11</f>
        <v>122.88</v>
      </c>
    </row>
    <row r="20" spans="1:3" x14ac:dyDescent="0.25">
      <c r="A20" t="s">
        <v>136</v>
      </c>
      <c r="B20" t="s">
        <v>146</v>
      </c>
      <c r="C20" s="29">
        <f>Paint!F11</f>
        <v>551.5</v>
      </c>
    </row>
    <row r="28" spans="1:3" x14ac:dyDescent="0.25">
      <c r="B28" t="s">
        <v>95</v>
      </c>
      <c r="C28" s="29">
        <f>C15+C16+C17+C18+C19+C20</f>
        <v>2763.9100000000003</v>
      </c>
    </row>
    <row r="29" spans="1:3" x14ac:dyDescent="0.25">
      <c r="B29" t="s">
        <v>148</v>
      </c>
      <c r="C29" s="19">
        <v>200</v>
      </c>
    </row>
    <row r="30" spans="1:3" x14ac:dyDescent="0.25">
      <c r="B30" t="s">
        <v>149</v>
      </c>
      <c r="C30" s="19">
        <v>276.3</v>
      </c>
    </row>
    <row r="31" spans="1:3" ht="15.75" thickBot="1" x14ac:dyDescent="0.3"/>
    <row r="32" spans="1:3" ht="15.75" thickBot="1" x14ac:dyDescent="0.3">
      <c r="B32" s="50" t="s">
        <v>147</v>
      </c>
      <c r="C32" s="51">
        <f>C28+C29+C30</f>
        <v>3240.2100000000005</v>
      </c>
    </row>
    <row r="34" spans="1:4" x14ac:dyDescent="0.25">
      <c r="A34" s="52" t="s">
        <v>150</v>
      </c>
      <c r="B34" s="53"/>
      <c r="C34" s="54"/>
    </row>
    <row r="35" spans="1:4" x14ac:dyDescent="0.25">
      <c r="A35" s="55"/>
      <c r="B35" s="56"/>
      <c r="C35" s="57"/>
    </row>
    <row r="36" spans="1:4" x14ac:dyDescent="0.25">
      <c r="A36" s="55"/>
      <c r="B36" s="56"/>
      <c r="C36" s="57"/>
    </row>
    <row r="37" spans="1:4" x14ac:dyDescent="0.25">
      <c r="A37" s="58"/>
      <c r="B37" s="59"/>
      <c r="C37" s="60"/>
    </row>
    <row r="40" spans="1:4" x14ac:dyDescent="0.25">
      <c r="A40" t="s">
        <v>153</v>
      </c>
      <c r="C40" s="10" t="s">
        <v>156</v>
      </c>
      <c r="D40" s="18"/>
    </row>
    <row r="42" spans="1:4" x14ac:dyDescent="0.25">
      <c r="A42" t="s">
        <v>154</v>
      </c>
      <c r="C42" t="s">
        <v>156</v>
      </c>
    </row>
    <row r="44" spans="1:4" x14ac:dyDescent="0.25">
      <c r="A44" t="s">
        <v>155</v>
      </c>
      <c r="C44" t="s">
        <v>157</v>
      </c>
    </row>
  </sheetData>
  <mergeCells count="2">
    <mergeCell ref="A34:C37"/>
    <mergeCell ref="A9:C12"/>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5" x14ac:dyDescent="0.25"/>
  <cols>
    <col min="1" max="1" width="26.85546875" customWidth="1"/>
    <col min="2" max="2" width="13.7109375" customWidth="1"/>
    <col min="3" max="3" width="12.85546875" customWidth="1"/>
    <col min="4" max="4" width="15.7109375" customWidth="1"/>
  </cols>
  <sheetData>
    <row r="1" spans="1:6" ht="15.75" thickBot="1" x14ac:dyDescent="0.3">
      <c r="A1" s="20" t="s">
        <v>136</v>
      </c>
    </row>
    <row r="3" spans="1:6" ht="15.75" thickBot="1" x14ac:dyDescent="0.3"/>
    <row r="4" spans="1:6" ht="15.75" thickBot="1" x14ac:dyDescent="0.3">
      <c r="A4" s="45" t="s">
        <v>29</v>
      </c>
      <c r="B4" s="12" t="s">
        <v>109</v>
      </c>
      <c r="C4" s="12" t="s">
        <v>16</v>
      </c>
      <c r="D4" s="13" t="s">
        <v>141</v>
      </c>
    </row>
    <row r="5" spans="1:6" x14ac:dyDescent="0.25">
      <c r="A5" s="4" t="s">
        <v>137</v>
      </c>
      <c r="B5" s="23">
        <v>63.75</v>
      </c>
      <c r="C5" s="4" t="s">
        <v>138</v>
      </c>
      <c r="D5" s="23">
        <v>127.5</v>
      </c>
    </row>
    <row r="6" spans="1:6" x14ac:dyDescent="0.25">
      <c r="A6" s="3" t="s">
        <v>139</v>
      </c>
      <c r="B6" s="21">
        <v>48</v>
      </c>
      <c r="C6" s="3" t="s">
        <v>140</v>
      </c>
      <c r="D6" s="21">
        <v>48</v>
      </c>
    </row>
    <row r="7" spans="1:6" x14ac:dyDescent="0.25">
      <c r="A7" s="3" t="s">
        <v>142</v>
      </c>
      <c r="B7" s="21">
        <v>35</v>
      </c>
      <c r="C7" s="3">
        <v>1</v>
      </c>
      <c r="D7" s="21">
        <v>35</v>
      </c>
    </row>
    <row r="8" spans="1:6" x14ac:dyDescent="0.25">
      <c r="A8" s="3" t="s">
        <v>143</v>
      </c>
      <c r="B8" s="21">
        <v>35</v>
      </c>
      <c r="C8" s="3">
        <v>1</v>
      </c>
      <c r="D8" s="21">
        <v>35</v>
      </c>
    </row>
    <row r="9" spans="1:6" x14ac:dyDescent="0.25">
      <c r="A9" s="3" t="s">
        <v>144</v>
      </c>
      <c r="B9" s="21">
        <v>116</v>
      </c>
      <c r="C9" s="3">
        <v>1</v>
      </c>
      <c r="D9" s="21">
        <v>116</v>
      </c>
    </row>
    <row r="10" spans="1:6" ht="15.75" thickBot="1" x14ac:dyDescent="0.3">
      <c r="A10" s="3" t="s">
        <v>145</v>
      </c>
      <c r="B10" s="21">
        <v>38</v>
      </c>
      <c r="C10" s="3">
        <v>5</v>
      </c>
      <c r="D10" s="34">
        <f>B10*C10</f>
        <v>190</v>
      </c>
    </row>
    <row r="11" spans="1:6" ht="15.75" thickBot="1" x14ac:dyDescent="0.3">
      <c r="E11" s="45" t="s">
        <v>93</v>
      </c>
      <c r="F11" s="42">
        <f>D10+D9+D8+D7+D6+D5</f>
        <v>551.5</v>
      </c>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
  <sheetViews>
    <sheetView workbookViewId="0">
      <selection activeCell="E16" sqref="E16:F16"/>
    </sheetView>
  </sheetViews>
  <sheetFormatPr defaultRowHeight="15" x14ac:dyDescent="0.25"/>
  <cols>
    <col min="1" max="1" width="9.85546875" customWidth="1"/>
    <col min="2" max="2" width="15" customWidth="1"/>
    <col min="4" max="4" width="10.85546875" customWidth="1"/>
    <col min="5" max="5" width="21.28515625" customWidth="1"/>
  </cols>
  <sheetData>
    <row r="2" spans="1:7" ht="15.75" thickBot="1" x14ac:dyDescent="0.3"/>
    <row r="3" spans="1:7" ht="15.75" thickBot="1" x14ac:dyDescent="0.3">
      <c r="A3" s="26" t="s">
        <v>114</v>
      </c>
      <c r="B3" s="27"/>
      <c r="C3" s="46" t="s">
        <v>133</v>
      </c>
      <c r="D3" s="25"/>
    </row>
    <row r="4" spans="1:7" ht="15.75" thickBot="1" x14ac:dyDescent="0.3"/>
    <row r="5" spans="1:7" ht="15.75" thickBot="1" x14ac:dyDescent="0.3">
      <c r="A5" s="45" t="s">
        <v>115</v>
      </c>
      <c r="B5" s="12" t="s">
        <v>116</v>
      </c>
      <c r="C5" s="12" t="s">
        <v>127</v>
      </c>
      <c r="D5" s="12" t="s">
        <v>109</v>
      </c>
      <c r="E5" s="12" t="s">
        <v>131</v>
      </c>
      <c r="F5" s="13" t="s">
        <v>79</v>
      </c>
    </row>
    <row r="6" spans="1:7" x14ac:dyDescent="0.25">
      <c r="A6" s="4">
        <v>1</v>
      </c>
      <c r="B6" s="4" t="s">
        <v>117</v>
      </c>
      <c r="C6" s="4">
        <v>20</v>
      </c>
      <c r="D6" s="23">
        <f>'Individual Pricing'!F8</f>
        <v>5.84</v>
      </c>
      <c r="E6" s="4">
        <v>7</v>
      </c>
      <c r="F6" s="44">
        <f>D6*E6</f>
        <v>40.879999999999995</v>
      </c>
      <c r="G6" s="29"/>
    </row>
    <row r="7" spans="1:7" x14ac:dyDescent="0.25">
      <c r="A7" s="3">
        <v>2</v>
      </c>
      <c r="B7" s="3" t="s">
        <v>118</v>
      </c>
      <c r="C7" s="3">
        <v>10</v>
      </c>
      <c r="D7" s="21">
        <f>'Individual Pricing'!F8</f>
        <v>5.84</v>
      </c>
      <c r="E7" s="3">
        <v>5</v>
      </c>
      <c r="F7" s="34">
        <f>D7*E7</f>
        <v>29.2</v>
      </c>
    </row>
    <row r="8" spans="1:7" x14ac:dyDescent="0.25">
      <c r="A8" s="3">
        <v>3</v>
      </c>
      <c r="B8" s="3" t="s">
        <v>119</v>
      </c>
      <c r="C8" s="3">
        <v>10</v>
      </c>
      <c r="D8" s="21">
        <f>'Individual Pricing'!F8</f>
        <v>5.84</v>
      </c>
      <c r="E8" s="3">
        <v>5</v>
      </c>
      <c r="F8" s="34">
        <f>D8*E8</f>
        <v>29.2</v>
      </c>
    </row>
    <row r="9" spans="1:7" x14ac:dyDescent="0.25">
      <c r="A9" s="3">
        <v>4</v>
      </c>
      <c r="B9" s="3" t="s">
        <v>120</v>
      </c>
      <c r="C9" s="3">
        <v>20</v>
      </c>
      <c r="D9" s="21">
        <f>'Individual Pricing'!F8</f>
        <v>5.84</v>
      </c>
      <c r="E9" s="3">
        <v>10</v>
      </c>
      <c r="F9" s="34">
        <f>D9*E9</f>
        <v>58.4</v>
      </c>
    </row>
    <row r="10" spans="1:7" x14ac:dyDescent="0.25">
      <c r="A10" s="3">
        <v>5</v>
      </c>
      <c r="B10" s="3" t="s">
        <v>121</v>
      </c>
      <c r="C10" s="3">
        <v>20</v>
      </c>
      <c r="D10" s="21">
        <f>'Individual Pricing'!F8</f>
        <v>5.84</v>
      </c>
      <c r="E10" s="3">
        <v>10</v>
      </c>
      <c r="F10" s="34">
        <f>D10*E10</f>
        <v>58.4</v>
      </c>
    </row>
    <row r="11" spans="1:7" x14ac:dyDescent="0.25">
      <c r="A11" s="3">
        <v>6</v>
      </c>
      <c r="B11" s="3" t="s">
        <v>122</v>
      </c>
      <c r="C11" s="3">
        <v>10</v>
      </c>
      <c r="D11" s="21">
        <f>'Individual Pricing'!F8</f>
        <v>5.84</v>
      </c>
      <c r="E11" s="3">
        <v>5</v>
      </c>
      <c r="F11" s="34">
        <f>D11*E11</f>
        <v>29.2</v>
      </c>
    </row>
    <row r="12" spans="1:7" x14ac:dyDescent="0.25">
      <c r="A12" s="3">
        <v>7</v>
      </c>
      <c r="B12" s="3" t="s">
        <v>123</v>
      </c>
      <c r="C12" s="3">
        <v>10</v>
      </c>
      <c r="D12" s="21">
        <f>'Individual Pricing'!F8</f>
        <v>5.84</v>
      </c>
      <c r="E12" s="3">
        <v>5</v>
      </c>
      <c r="F12" s="34">
        <f>D12*E12</f>
        <v>29.2</v>
      </c>
    </row>
    <row r="13" spans="1:7" x14ac:dyDescent="0.25">
      <c r="A13" s="3">
        <v>8</v>
      </c>
      <c r="B13" s="3" t="s">
        <v>124</v>
      </c>
      <c r="C13" s="3">
        <v>20</v>
      </c>
      <c r="D13" s="21">
        <f>'Individual Pricing'!F8</f>
        <v>5.84</v>
      </c>
      <c r="E13" s="3">
        <v>20</v>
      </c>
      <c r="F13" s="34">
        <f>D13*E13</f>
        <v>116.8</v>
      </c>
    </row>
    <row r="14" spans="1:7" x14ac:dyDescent="0.25">
      <c r="A14" s="3">
        <v>9</v>
      </c>
      <c r="B14" s="3" t="s">
        <v>125</v>
      </c>
      <c r="C14" s="3">
        <v>12</v>
      </c>
      <c r="D14" s="21">
        <f>'Individual Pricing'!F8</f>
        <v>5.84</v>
      </c>
      <c r="E14" s="3">
        <v>12</v>
      </c>
      <c r="F14" s="34">
        <f>D14*E14</f>
        <v>70.08</v>
      </c>
    </row>
    <row r="15" spans="1:7" ht="15.75" thickBot="1" x14ac:dyDescent="0.3">
      <c r="A15" s="3">
        <v>10</v>
      </c>
      <c r="B15" s="3" t="s">
        <v>126</v>
      </c>
      <c r="C15" s="3">
        <v>12</v>
      </c>
      <c r="D15" s="21">
        <f>'Individual Pricing'!F8</f>
        <v>5.84</v>
      </c>
      <c r="E15" s="3">
        <v>12</v>
      </c>
      <c r="F15" s="34">
        <f>D15*E15</f>
        <v>70.08</v>
      </c>
    </row>
    <row r="16" spans="1:7" ht="15.75" thickBot="1" x14ac:dyDescent="0.3">
      <c r="E16" s="45" t="s">
        <v>93</v>
      </c>
      <c r="F16" s="42">
        <f>F15+F14+F13+F12+F11+F10+F9+F8+F7+F6</f>
        <v>531.43999999999983</v>
      </c>
    </row>
    <row r="17" spans="1:6" ht="15.75" thickBot="1" x14ac:dyDescent="0.3">
      <c r="A17" s="25" t="s">
        <v>128</v>
      </c>
      <c r="B17" s="25"/>
    </row>
    <row r="18" spans="1:6" ht="15.75" thickBot="1" x14ac:dyDescent="0.3">
      <c r="A18" s="45" t="s">
        <v>116</v>
      </c>
      <c r="B18" s="12" t="s">
        <v>43</v>
      </c>
      <c r="C18" s="12" t="s">
        <v>61</v>
      </c>
      <c r="D18" s="12" t="s">
        <v>109</v>
      </c>
      <c r="E18" s="12" t="s">
        <v>88</v>
      </c>
      <c r="F18" s="13" t="s">
        <v>79</v>
      </c>
    </row>
    <row r="19" spans="1:6" x14ac:dyDescent="0.25">
      <c r="A19" s="4" t="s">
        <v>129</v>
      </c>
      <c r="B19" s="4" t="s">
        <v>130</v>
      </c>
      <c r="C19" s="4">
        <v>8</v>
      </c>
      <c r="D19" s="23">
        <v>4.87</v>
      </c>
      <c r="E19" s="4">
        <v>8</v>
      </c>
      <c r="F19" s="44">
        <f>D19*E19</f>
        <v>38.96</v>
      </c>
    </row>
    <row r="20" spans="1:6" x14ac:dyDescent="0.25">
      <c r="A20" s="3" t="s">
        <v>62</v>
      </c>
      <c r="B20" s="3" t="s">
        <v>130</v>
      </c>
      <c r="C20" s="3">
        <v>2</v>
      </c>
      <c r="D20" s="21">
        <v>4.87</v>
      </c>
      <c r="E20" s="3">
        <v>1</v>
      </c>
      <c r="F20" s="34">
        <f>D20*E20</f>
        <v>4.87</v>
      </c>
    </row>
    <row r="21" spans="1:6" ht="15.75" thickBot="1" x14ac:dyDescent="0.3">
      <c r="E21" s="43" t="s">
        <v>93</v>
      </c>
      <c r="F21" s="33">
        <f>F19+F20</f>
        <v>43.83</v>
      </c>
    </row>
    <row r="24" spans="1:6" x14ac:dyDescent="0.25">
      <c r="E24" t="s">
        <v>111</v>
      </c>
      <c r="F24" s="29">
        <f>F16+F21</f>
        <v>575.26999999999987</v>
      </c>
    </row>
  </sheetData>
  <mergeCells count="3">
    <mergeCell ref="A3:B3"/>
    <mergeCell ref="A17:B17"/>
    <mergeCell ref="C3:D3"/>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zoomScaleNormal="100" workbookViewId="0">
      <selection activeCell="E36" sqref="E36"/>
    </sheetView>
  </sheetViews>
  <sheetFormatPr defaultRowHeight="15" x14ac:dyDescent="0.25"/>
  <cols>
    <col min="2" max="2" width="17.42578125" customWidth="1"/>
    <col min="3" max="3" width="15.140625" customWidth="1"/>
    <col min="4" max="4" width="14.5703125" customWidth="1"/>
    <col min="5" max="5" width="6.42578125" customWidth="1"/>
    <col min="6" max="6" width="15.7109375" customWidth="1"/>
    <col min="7" max="7" width="9.85546875" customWidth="1"/>
    <col min="8" max="8" width="17" customWidth="1"/>
    <col min="9" max="9" width="10.5703125" bestFit="1" customWidth="1"/>
  </cols>
  <sheetData>
    <row r="1" spans="1:9" ht="15.75" thickBot="1" x14ac:dyDescent="0.3">
      <c r="A1" s="26" t="s">
        <v>24</v>
      </c>
      <c r="B1" s="27"/>
    </row>
    <row r="3" spans="1:9" ht="15.75" thickBot="1" x14ac:dyDescent="0.3">
      <c r="A3" s="25" t="s">
        <v>25</v>
      </c>
      <c r="B3" s="25"/>
    </row>
    <row r="4" spans="1:9" ht="15.75" thickBot="1" x14ac:dyDescent="0.3">
      <c r="A4" s="6" t="s">
        <v>1</v>
      </c>
      <c r="B4" s="7" t="s">
        <v>33</v>
      </c>
      <c r="C4" s="7" t="s">
        <v>29</v>
      </c>
      <c r="D4" s="8" t="s">
        <v>91</v>
      </c>
      <c r="E4" s="1"/>
      <c r="F4" s="1"/>
      <c r="G4" s="1"/>
    </row>
    <row r="5" spans="1:9" ht="15.75" thickBot="1" x14ac:dyDescent="0.3">
      <c r="A5" s="15" t="s">
        <v>26</v>
      </c>
      <c r="B5" s="5" t="s">
        <v>50</v>
      </c>
      <c r="C5" s="5" t="s">
        <v>37</v>
      </c>
      <c r="D5" s="5">
        <v>1</v>
      </c>
      <c r="E5" s="1"/>
      <c r="F5" s="1"/>
      <c r="G5" s="1"/>
    </row>
    <row r="6" spans="1:9" ht="15.75" thickBot="1" x14ac:dyDescent="0.3">
      <c r="A6" s="14" t="s">
        <v>30</v>
      </c>
      <c r="B6" s="2" t="s">
        <v>34</v>
      </c>
      <c r="C6" s="2" t="s">
        <v>36</v>
      </c>
      <c r="D6" s="2">
        <v>4</v>
      </c>
      <c r="E6" s="1"/>
      <c r="F6" s="73" t="s">
        <v>29</v>
      </c>
      <c r="G6" s="12" t="s">
        <v>109</v>
      </c>
      <c r="H6" s="7" t="s">
        <v>88</v>
      </c>
      <c r="I6" s="75" t="s">
        <v>79</v>
      </c>
    </row>
    <row r="7" spans="1:9" x14ac:dyDescent="0.25">
      <c r="A7" s="14" t="s">
        <v>31</v>
      </c>
      <c r="B7" s="2" t="s">
        <v>35</v>
      </c>
      <c r="C7" s="2" t="s">
        <v>36</v>
      </c>
      <c r="D7" s="2">
        <v>4</v>
      </c>
      <c r="E7" s="1"/>
      <c r="F7" s="15" t="s">
        <v>37</v>
      </c>
      <c r="G7" s="23">
        <v>10.37</v>
      </c>
      <c r="H7" s="4">
        <v>1</v>
      </c>
      <c r="I7" s="23">
        <v>10.37</v>
      </c>
    </row>
    <row r="8" spans="1:9" x14ac:dyDescent="0.25">
      <c r="A8" s="14" t="s">
        <v>32</v>
      </c>
      <c r="B8" s="2" t="s">
        <v>38</v>
      </c>
      <c r="C8" s="2" t="s">
        <v>36</v>
      </c>
      <c r="D8" s="2">
        <v>2</v>
      </c>
      <c r="E8" s="1"/>
      <c r="F8" s="14" t="s">
        <v>36</v>
      </c>
      <c r="G8" s="21">
        <v>25.97</v>
      </c>
      <c r="H8" s="3">
        <v>10</v>
      </c>
      <c r="I8" s="34">
        <f>G8*H8</f>
        <v>259.7</v>
      </c>
    </row>
    <row r="9" spans="1:9" ht="15.75" thickBot="1" x14ac:dyDescent="0.3">
      <c r="A9" s="1"/>
      <c r="B9" s="1"/>
      <c r="C9" s="1"/>
      <c r="D9" s="1"/>
      <c r="E9" s="1"/>
      <c r="F9" s="1"/>
      <c r="G9" s="1"/>
      <c r="H9" s="43" t="s">
        <v>93</v>
      </c>
      <c r="I9" s="33">
        <f>I7+I8</f>
        <v>270.07</v>
      </c>
    </row>
    <row r="10" spans="1:9" ht="15.75" thickBot="1" x14ac:dyDescent="0.3">
      <c r="A10" s="25" t="s">
        <v>39</v>
      </c>
      <c r="B10" s="25"/>
      <c r="C10" s="1"/>
      <c r="D10" s="1"/>
      <c r="E10" s="1"/>
      <c r="F10" s="1"/>
      <c r="G10" s="1"/>
    </row>
    <row r="11" spans="1:9" ht="15.75" thickBot="1" x14ac:dyDescent="0.3">
      <c r="A11" s="6" t="s">
        <v>1</v>
      </c>
      <c r="B11" s="7" t="s">
        <v>33</v>
      </c>
      <c r="C11" s="7" t="s">
        <v>29</v>
      </c>
      <c r="D11" s="8" t="s">
        <v>92</v>
      </c>
      <c r="E11" s="1"/>
      <c r="F11" s="1"/>
      <c r="G11" s="1"/>
    </row>
    <row r="12" spans="1:9" x14ac:dyDescent="0.25">
      <c r="A12" s="5" t="s">
        <v>26</v>
      </c>
      <c r="B12" s="5" t="s">
        <v>49</v>
      </c>
      <c r="C12" s="5" t="s">
        <v>37</v>
      </c>
      <c r="D12" s="5">
        <v>2</v>
      </c>
      <c r="E12" s="1"/>
      <c r="F12" s="1"/>
      <c r="G12" s="1"/>
    </row>
    <row r="13" spans="1:9" ht="15.75" thickBot="1" x14ac:dyDescent="0.3">
      <c r="A13" s="2" t="s">
        <v>30</v>
      </c>
      <c r="B13" s="2" t="s">
        <v>40</v>
      </c>
      <c r="C13" s="2" t="s">
        <v>36</v>
      </c>
      <c r="D13" s="2">
        <v>4</v>
      </c>
      <c r="E13" s="1"/>
      <c r="F13" s="1"/>
      <c r="G13" s="1"/>
    </row>
    <row r="14" spans="1:9" ht="15.75" thickBot="1" x14ac:dyDescent="0.3">
      <c r="A14" s="2" t="s">
        <v>31</v>
      </c>
      <c r="B14" s="2" t="s">
        <v>41</v>
      </c>
      <c r="C14" s="2" t="s">
        <v>36</v>
      </c>
      <c r="D14" s="2">
        <v>4</v>
      </c>
      <c r="E14" s="1"/>
      <c r="F14" s="73" t="s">
        <v>29</v>
      </c>
      <c r="G14" s="12" t="s">
        <v>109</v>
      </c>
      <c r="H14" s="7" t="s">
        <v>88</v>
      </c>
      <c r="I14" s="75" t="s">
        <v>79</v>
      </c>
    </row>
    <row r="15" spans="1:9" x14ac:dyDescent="0.25">
      <c r="A15" s="2" t="s">
        <v>32</v>
      </c>
      <c r="B15" s="2" t="s">
        <v>42</v>
      </c>
      <c r="C15" s="2" t="s">
        <v>36</v>
      </c>
      <c r="D15" s="2">
        <v>2</v>
      </c>
      <c r="E15" s="1"/>
      <c r="F15" s="15" t="s">
        <v>37</v>
      </c>
      <c r="G15" s="23">
        <v>10.37</v>
      </c>
      <c r="H15" s="4">
        <v>2</v>
      </c>
      <c r="I15" s="44">
        <f>G15*H15</f>
        <v>20.74</v>
      </c>
    </row>
    <row r="16" spans="1:9" x14ac:dyDescent="0.25">
      <c r="F16" s="14" t="s">
        <v>36</v>
      </c>
      <c r="G16" s="21">
        <v>25.97</v>
      </c>
      <c r="H16" s="3">
        <v>10</v>
      </c>
      <c r="I16" s="34">
        <f>G16*H16</f>
        <v>259.7</v>
      </c>
    </row>
    <row r="17" spans="1:9" ht="15.75" thickBot="1" x14ac:dyDescent="0.3">
      <c r="A17" s="25" t="s">
        <v>44</v>
      </c>
      <c r="B17" s="25"/>
      <c r="H17" s="43" t="s">
        <v>93</v>
      </c>
      <c r="I17" s="33">
        <f>I15+I16</f>
        <v>280.44</v>
      </c>
    </row>
    <row r="18" spans="1:9" ht="15.75" thickBot="1" x14ac:dyDescent="0.3">
      <c r="A18" s="73" t="s">
        <v>1</v>
      </c>
      <c r="B18" s="74" t="s">
        <v>51</v>
      </c>
      <c r="C18" s="7" t="s">
        <v>43</v>
      </c>
      <c r="D18" s="8" t="s">
        <v>91</v>
      </c>
    </row>
    <row r="19" spans="1:9" ht="15.75" thickBot="1" x14ac:dyDescent="0.3">
      <c r="A19" s="72" t="s">
        <v>26</v>
      </c>
      <c r="B19" s="72" t="s">
        <v>48</v>
      </c>
      <c r="C19" s="5" t="s">
        <v>37</v>
      </c>
      <c r="D19" s="5">
        <v>4</v>
      </c>
    </row>
    <row r="20" spans="1:9" ht="15.75" thickBot="1" x14ac:dyDescent="0.3">
      <c r="A20" s="2" t="s">
        <v>30</v>
      </c>
      <c r="B20" s="71" t="s">
        <v>45</v>
      </c>
      <c r="C20" s="2" t="s">
        <v>36</v>
      </c>
      <c r="D20" s="2">
        <v>6</v>
      </c>
      <c r="F20" s="73" t="s">
        <v>29</v>
      </c>
      <c r="G20" s="12" t="s">
        <v>109</v>
      </c>
      <c r="H20" s="7" t="s">
        <v>88</v>
      </c>
      <c r="I20" s="13" t="s">
        <v>79</v>
      </c>
    </row>
    <row r="21" spans="1:9" x14ac:dyDescent="0.25">
      <c r="A21" s="2" t="s">
        <v>31</v>
      </c>
      <c r="B21" s="71" t="s">
        <v>46</v>
      </c>
      <c r="C21" s="2" t="s">
        <v>36</v>
      </c>
      <c r="D21" s="2">
        <v>6</v>
      </c>
      <c r="F21" s="15" t="s">
        <v>37</v>
      </c>
      <c r="G21" s="23">
        <v>10.37</v>
      </c>
      <c r="H21" s="4">
        <v>4</v>
      </c>
      <c r="I21" s="44">
        <f>G21*H21</f>
        <v>41.48</v>
      </c>
    </row>
    <row r="22" spans="1:9" x14ac:dyDescent="0.25">
      <c r="A22" s="2" t="s">
        <v>32</v>
      </c>
      <c r="B22" s="71" t="s">
        <v>47</v>
      </c>
      <c r="C22" s="2" t="s">
        <v>36</v>
      </c>
      <c r="D22" s="2">
        <v>3</v>
      </c>
      <c r="F22" s="14" t="s">
        <v>36</v>
      </c>
      <c r="G22" s="21">
        <v>25.97</v>
      </c>
      <c r="H22" s="3">
        <v>15</v>
      </c>
      <c r="I22" s="34">
        <f>G22*H22</f>
        <v>389.54999999999995</v>
      </c>
    </row>
    <row r="23" spans="1:9" ht="15.75" thickBot="1" x14ac:dyDescent="0.3">
      <c r="H23" s="43" t="s">
        <v>93</v>
      </c>
      <c r="I23" s="33">
        <f>I21+I22</f>
        <v>431.03</v>
      </c>
    </row>
    <row r="24" spans="1:9" ht="15.75" thickBot="1" x14ac:dyDescent="0.3">
      <c r="A24" s="26" t="s">
        <v>52</v>
      </c>
      <c r="B24" s="27"/>
    </row>
    <row r="25" spans="1:9" ht="15.75" thickBot="1" x14ac:dyDescent="0.3">
      <c r="A25" s="73" t="s">
        <v>1</v>
      </c>
      <c r="B25" s="74" t="s">
        <v>51</v>
      </c>
      <c r="C25" s="7" t="s">
        <v>43</v>
      </c>
      <c r="D25" s="8" t="s">
        <v>91</v>
      </c>
    </row>
    <row r="26" spans="1:9" x14ac:dyDescent="0.25">
      <c r="A26" s="72" t="s">
        <v>26</v>
      </c>
      <c r="B26" s="5" t="s">
        <v>50</v>
      </c>
      <c r="C26" s="5" t="s">
        <v>37</v>
      </c>
      <c r="D26" s="5">
        <v>1</v>
      </c>
    </row>
    <row r="27" spans="1:9" ht="15.75" thickBot="1" x14ac:dyDescent="0.3">
      <c r="A27" s="2" t="s">
        <v>30</v>
      </c>
      <c r="B27" s="71" t="s">
        <v>45</v>
      </c>
      <c r="C27" s="2" t="s">
        <v>36</v>
      </c>
      <c r="D27" s="2">
        <v>2</v>
      </c>
    </row>
    <row r="28" spans="1:9" ht="15.75" thickBot="1" x14ac:dyDescent="0.3">
      <c r="A28" s="2" t="s">
        <v>31</v>
      </c>
      <c r="B28" s="2" t="s">
        <v>53</v>
      </c>
      <c r="C28" s="2" t="s">
        <v>36</v>
      </c>
      <c r="D28" s="2">
        <v>2</v>
      </c>
      <c r="F28" s="73" t="s">
        <v>29</v>
      </c>
      <c r="G28" s="12" t="s">
        <v>109</v>
      </c>
      <c r="H28" s="7" t="s">
        <v>88</v>
      </c>
      <c r="I28" s="13" t="s">
        <v>79</v>
      </c>
    </row>
    <row r="29" spans="1:9" x14ac:dyDescent="0.25">
      <c r="A29" s="2" t="s">
        <v>32</v>
      </c>
      <c r="B29" s="2" t="s">
        <v>54</v>
      </c>
      <c r="C29" s="2" t="s">
        <v>36</v>
      </c>
      <c r="D29" s="2">
        <v>1</v>
      </c>
      <c r="F29" s="15" t="s">
        <v>37</v>
      </c>
      <c r="G29" s="23">
        <v>10.37</v>
      </c>
      <c r="H29" s="4">
        <v>1</v>
      </c>
      <c r="I29" s="44">
        <f>G29*H29</f>
        <v>10.37</v>
      </c>
    </row>
    <row r="30" spans="1:9" x14ac:dyDescent="0.25">
      <c r="F30" s="14" t="s">
        <v>36</v>
      </c>
      <c r="G30" s="21">
        <v>25.97</v>
      </c>
      <c r="H30" s="3">
        <v>5</v>
      </c>
      <c r="I30" s="34">
        <f>G30*H30</f>
        <v>129.85</v>
      </c>
    </row>
    <row r="31" spans="1:9" ht="15.75" thickBot="1" x14ac:dyDescent="0.3">
      <c r="H31" s="43" t="s">
        <v>93</v>
      </c>
      <c r="I31" s="33">
        <f>I29+I30</f>
        <v>140.22</v>
      </c>
    </row>
    <row r="36" spans="1:9" ht="15.75" thickBot="1" x14ac:dyDescent="0.3"/>
    <row r="37" spans="1:9" ht="15.75" thickBot="1" x14ac:dyDescent="0.3">
      <c r="A37" s="26" t="s">
        <v>55</v>
      </c>
      <c r="B37" s="27"/>
    </row>
    <row r="38" spans="1:9" ht="15.75" thickBot="1" x14ac:dyDescent="0.3">
      <c r="A38" s="73" t="s">
        <v>1</v>
      </c>
      <c r="B38" s="74" t="s">
        <v>51</v>
      </c>
      <c r="C38" s="7" t="s">
        <v>43</v>
      </c>
      <c r="D38" s="8" t="s">
        <v>91</v>
      </c>
    </row>
    <row r="39" spans="1:9" x14ac:dyDescent="0.25">
      <c r="A39" s="72" t="s">
        <v>26</v>
      </c>
      <c r="B39" s="72" t="s">
        <v>48</v>
      </c>
      <c r="C39" s="5" t="s">
        <v>37</v>
      </c>
      <c r="D39" s="5">
        <v>4</v>
      </c>
    </row>
    <row r="40" spans="1:9" ht="15.75" thickBot="1" x14ac:dyDescent="0.3">
      <c r="A40" s="2" t="s">
        <v>30</v>
      </c>
      <c r="B40" s="71" t="s">
        <v>56</v>
      </c>
      <c r="C40" s="2" t="s">
        <v>36</v>
      </c>
      <c r="D40" s="2">
        <v>2</v>
      </c>
    </row>
    <row r="41" spans="1:9" ht="15.75" thickBot="1" x14ac:dyDescent="0.3">
      <c r="A41" s="2" t="s">
        <v>31</v>
      </c>
      <c r="B41" s="71" t="s">
        <v>57</v>
      </c>
      <c r="C41" s="2" t="s">
        <v>36</v>
      </c>
      <c r="D41" s="2">
        <v>2</v>
      </c>
      <c r="F41" s="73" t="s">
        <v>29</v>
      </c>
      <c r="G41" s="12" t="s">
        <v>109</v>
      </c>
      <c r="H41" s="7" t="s">
        <v>88</v>
      </c>
      <c r="I41" s="13" t="s">
        <v>79</v>
      </c>
    </row>
    <row r="42" spans="1:9" x14ac:dyDescent="0.25">
      <c r="A42" s="2" t="s">
        <v>32</v>
      </c>
      <c r="B42" s="71" t="s">
        <v>58</v>
      </c>
      <c r="C42" s="2" t="s">
        <v>36</v>
      </c>
      <c r="D42" s="2">
        <v>1</v>
      </c>
      <c r="F42" s="15" t="s">
        <v>37</v>
      </c>
      <c r="G42" s="23">
        <v>10.37</v>
      </c>
      <c r="H42" s="4">
        <v>4</v>
      </c>
      <c r="I42" s="44">
        <f>G42+H42</f>
        <v>14.37</v>
      </c>
    </row>
    <row r="43" spans="1:9" x14ac:dyDescent="0.25">
      <c r="F43" s="14" t="s">
        <v>36</v>
      </c>
      <c r="G43" s="21">
        <v>25.97</v>
      </c>
      <c r="H43" s="3">
        <v>5</v>
      </c>
      <c r="I43" s="34">
        <f>G43*H43</f>
        <v>129.85</v>
      </c>
    </row>
    <row r="44" spans="1:9" ht="15.75" thickBot="1" x14ac:dyDescent="0.3">
      <c r="H44" s="43" t="s">
        <v>93</v>
      </c>
      <c r="I44" s="33">
        <f>I42+I43</f>
        <v>144.22</v>
      </c>
    </row>
    <row r="47" spans="1:9" ht="15.75" thickBot="1" x14ac:dyDescent="0.3"/>
    <row r="48" spans="1:9" ht="15.75" thickBot="1" x14ac:dyDescent="0.3">
      <c r="H48" s="24" t="s">
        <v>95</v>
      </c>
      <c r="I48" s="31">
        <f>I44+I31+I23+I17+I9</f>
        <v>1265.98</v>
      </c>
    </row>
  </sheetData>
  <mergeCells count="6">
    <mergeCell ref="A37:B37"/>
    <mergeCell ref="A1:B1"/>
    <mergeCell ref="A3:B3"/>
    <mergeCell ref="A10:B10"/>
    <mergeCell ref="A17:B17"/>
    <mergeCell ref="A24:B24"/>
  </mergeCells>
  <pageMargins left="0.7" right="0.7" top="0.75" bottom="0.75" header="0.3" footer="0.3"/>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C10" sqref="C10:E11"/>
    </sheetView>
  </sheetViews>
  <sheetFormatPr defaultRowHeight="15" x14ac:dyDescent="0.25"/>
  <cols>
    <col min="1" max="1" width="9.42578125" customWidth="1"/>
    <col min="2" max="2" width="9.140625" hidden="1" customWidth="1"/>
    <col min="3" max="3" width="18.140625" customWidth="1"/>
    <col min="6" max="6" width="22.5703125" customWidth="1"/>
    <col min="7" max="7" width="18.7109375" customWidth="1"/>
  </cols>
  <sheetData>
    <row r="1" spans="1:5" x14ac:dyDescent="0.25">
      <c r="A1" s="9" t="s">
        <v>0</v>
      </c>
      <c r="B1" s="9"/>
    </row>
    <row r="2" spans="1:5" ht="15.75" thickBot="1" x14ac:dyDescent="0.3"/>
    <row r="3" spans="1:5" ht="15.75" thickBot="1" x14ac:dyDescent="0.3">
      <c r="A3" s="6" t="s">
        <v>1</v>
      </c>
      <c r="C3" s="8" t="s">
        <v>3</v>
      </c>
      <c r="D3" s="7" t="s">
        <v>2</v>
      </c>
      <c r="E3" s="11"/>
    </row>
    <row r="4" spans="1:5" x14ac:dyDescent="0.25">
      <c r="A4" s="4" t="s">
        <v>4</v>
      </c>
      <c r="C4" s="5" t="s">
        <v>5</v>
      </c>
      <c r="D4" s="5">
        <v>7</v>
      </c>
    </row>
    <row r="5" spans="1:5" x14ac:dyDescent="0.25">
      <c r="A5" s="3" t="s">
        <v>6</v>
      </c>
      <c r="C5" s="2" t="s">
        <v>7</v>
      </c>
      <c r="D5" s="2">
        <v>2</v>
      </c>
    </row>
    <row r="6" spans="1:5" x14ac:dyDescent="0.25">
      <c r="A6" s="3" t="s">
        <v>8</v>
      </c>
      <c r="C6" s="2" t="s">
        <v>9</v>
      </c>
      <c r="D6" s="2">
        <v>1</v>
      </c>
    </row>
    <row r="7" spans="1:5" x14ac:dyDescent="0.25">
      <c r="A7" s="3" t="s">
        <v>10</v>
      </c>
      <c r="C7" s="2" t="s">
        <v>9</v>
      </c>
      <c r="D7" s="2">
        <v>2</v>
      </c>
    </row>
    <row r="8" spans="1:5" x14ac:dyDescent="0.25">
      <c r="A8" s="3" t="s">
        <v>11</v>
      </c>
      <c r="C8" s="2" t="s">
        <v>12</v>
      </c>
      <c r="D8" s="2">
        <v>1</v>
      </c>
    </row>
    <row r="9" spans="1:5" ht="15.75" thickBot="1" x14ac:dyDescent="0.3"/>
    <row r="10" spans="1:5" ht="15.75" thickBot="1" x14ac:dyDescent="0.3">
      <c r="C10" s="20" t="s">
        <v>87</v>
      </c>
      <c r="D10" s="35" t="s">
        <v>96</v>
      </c>
      <c r="E10" s="35" t="s">
        <v>93</v>
      </c>
    </row>
    <row r="11" spans="1:5" x14ac:dyDescent="0.25">
      <c r="C11" s="4">
        <v>16</v>
      </c>
      <c r="D11" s="36">
        <v>7.68</v>
      </c>
      <c r="E11" s="34">
        <f>C11*D11</f>
        <v>122.88</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10" sqref="F10"/>
    </sheetView>
  </sheetViews>
  <sheetFormatPr defaultRowHeight="15" x14ac:dyDescent="0.25"/>
  <cols>
    <col min="1" max="1" width="19.85546875" customWidth="1"/>
    <col min="2" max="2" width="16.140625" customWidth="1"/>
    <col min="3" max="3" width="12.140625" customWidth="1"/>
  </cols>
  <sheetData>
    <row r="1" spans="1:5" ht="15.75" thickBot="1" x14ac:dyDescent="0.3">
      <c r="A1" s="26" t="s">
        <v>13</v>
      </c>
      <c r="B1" s="27"/>
    </row>
    <row r="2" spans="1:5" ht="15.75" thickBot="1" x14ac:dyDescent="0.3"/>
    <row r="3" spans="1:5" ht="15.75" thickBot="1" x14ac:dyDescent="0.3">
      <c r="A3" s="6" t="s">
        <v>14</v>
      </c>
      <c r="B3" s="22" t="s">
        <v>15</v>
      </c>
      <c r="C3" s="20" t="s">
        <v>90</v>
      </c>
      <c r="D3" s="17" t="s">
        <v>16</v>
      </c>
      <c r="E3" s="32" t="s">
        <v>79</v>
      </c>
    </row>
    <row r="4" spans="1:5" x14ac:dyDescent="0.25">
      <c r="A4" s="5" t="s">
        <v>17</v>
      </c>
      <c r="B4" s="5" t="s">
        <v>89</v>
      </c>
      <c r="C4" s="23">
        <v>12.56</v>
      </c>
      <c r="D4" s="5">
        <v>3</v>
      </c>
      <c r="E4" s="34">
        <f>C4*D4</f>
        <v>37.68</v>
      </c>
    </row>
    <row r="5" spans="1:5" x14ac:dyDescent="0.25">
      <c r="A5" s="2" t="s">
        <v>19</v>
      </c>
      <c r="B5" s="2" t="s">
        <v>20</v>
      </c>
      <c r="C5" s="21">
        <v>25.97</v>
      </c>
      <c r="D5" s="2">
        <v>1</v>
      </c>
      <c r="E5" s="3">
        <v>25.97</v>
      </c>
    </row>
    <row r="6" spans="1:5" x14ac:dyDescent="0.25">
      <c r="A6" s="2" t="s">
        <v>21</v>
      </c>
      <c r="B6" s="2" t="s">
        <v>20</v>
      </c>
      <c r="C6" s="21">
        <v>25.97</v>
      </c>
      <c r="D6" s="2">
        <v>1</v>
      </c>
      <c r="E6" s="3">
        <v>25.97</v>
      </c>
    </row>
    <row r="7" spans="1:5" ht="15.75" thickBot="1" x14ac:dyDescent="0.3">
      <c r="A7" s="2" t="s">
        <v>22</v>
      </c>
      <c r="B7" s="2" t="s">
        <v>23</v>
      </c>
      <c r="C7" s="21">
        <v>4.8</v>
      </c>
      <c r="D7" s="30">
        <v>6</v>
      </c>
      <c r="E7" s="34">
        <f>C7*D7</f>
        <v>28.799999999999997</v>
      </c>
    </row>
    <row r="8" spans="1:5" ht="15.75" thickBot="1" x14ac:dyDescent="0.3">
      <c r="A8" s="1"/>
      <c r="B8" s="1"/>
      <c r="C8" s="1"/>
      <c r="D8" s="24" t="s">
        <v>93</v>
      </c>
      <c r="E8" s="33">
        <f>E4+E5+E6+E7</f>
        <v>118.42</v>
      </c>
    </row>
    <row r="9" spans="1:5" x14ac:dyDescent="0.25">
      <c r="A9" s="1"/>
      <c r="B9" s="1"/>
      <c r="C9" s="1"/>
    </row>
    <row r="10" spans="1:5" x14ac:dyDescent="0.25">
      <c r="A10" s="1"/>
      <c r="B10" s="1"/>
      <c r="C10" s="1"/>
    </row>
    <row r="11" spans="1:5" x14ac:dyDescent="0.25">
      <c r="B11" s="9"/>
      <c r="C11" s="1"/>
    </row>
    <row r="12" spans="1:5" x14ac:dyDescent="0.25">
      <c r="B12" s="9"/>
    </row>
  </sheetData>
  <mergeCells count="1">
    <mergeCell ref="A1:B1"/>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workbookViewId="0">
      <selection activeCell="H8" sqref="H8"/>
    </sheetView>
  </sheetViews>
  <sheetFormatPr defaultRowHeight="15" x14ac:dyDescent="0.25"/>
  <cols>
    <col min="1" max="1" width="15.140625" customWidth="1"/>
    <col min="2" max="2" width="14.42578125" customWidth="1"/>
    <col min="3" max="3" width="14.5703125" customWidth="1"/>
    <col min="4" max="4" width="10" customWidth="1"/>
    <col min="5" max="5" width="13.140625" customWidth="1"/>
    <col min="6" max="6" width="14.140625" customWidth="1"/>
  </cols>
  <sheetData>
    <row r="2" spans="1:6" x14ac:dyDescent="0.25">
      <c r="D2" s="3" t="s">
        <v>80</v>
      </c>
      <c r="E2" s="3"/>
      <c r="F2" s="3" t="s">
        <v>83</v>
      </c>
    </row>
    <row r="4" spans="1:6" x14ac:dyDescent="0.25">
      <c r="A4" s="3" t="s">
        <v>1</v>
      </c>
      <c r="B4" s="3" t="s">
        <v>82</v>
      </c>
      <c r="C4" s="3" t="s">
        <v>84</v>
      </c>
      <c r="D4" s="3" t="s">
        <v>79</v>
      </c>
      <c r="E4" s="3" t="s">
        <v>84</v>
      </c>
      <c r="F4" s="3" t="s">
        <v>79</v>
      </c>
    </row>
    <row r="5" spans="1:6" x14ac:dyDescent="0.25">
      <c r="A5" s="14" t="s">
        <v>75</v>
      </c>
      <c r="B5" s="3" t="s">
        <v>86</v>
      </c>
      <c r="C5" s="3"/>
      <c r="D5" s="36">
        <v>7.68</v>
      </c>
      <c r="E5" s="3"/>
      <c r="F5" s="3"/>
    </row>
    <row r="6" spans="1:6" x14ac:dyDescent="0.25">
      <c r="A6" s="14" t="s">
        <v>18</v>
      </c>
      <c r="B6" s="3" t="s">
        <v>102</v>
      </c>
      <c r="C6" s="3" t="s">
        <v>103</v>
      </c>
      <c r="D6" s="76">
        <v>1.2</v>
      </c>
      <c r="E6" s="3" t="s">
        <v>107</v>
      </c>
      <c r="F6" s="21">
        <v>12.56</v>
      </c>
    </row>
    <row r="7" spans="1:6" x14ac:dyDescent="0.25">
      <c r="A7" s="14" t="s">
        <v>20</v>
      </c>
      <c r="B7" s="3" t="s">
        <v>81</v>
      </c>
      <c r="C7" s="3"/>
      <c r="D7" s="36">
        <v>38.4</v>
      </c>
      <c r="E7" s="3" t="s">
        <v>85</v>
      </c>
      <c r="F7" s="21">
        <v>25.97</v>
      </c>
    </row>
    <row r="8" spans="1:6" x14ac:dyDescent="0.25">
      <c r="A8" s="14" t="s">
        <v>23</v>
      </c>
      <c r="B8" s="3" t="s">
        <v>132</v>
      </c>
      <c r="C8" s="3"/>
      <c r="D8" s="21"/>
      <c r="E8" s="3"/>
      <c r="F8" s="21">
        <v>5.84</v>
      </c>
    </row>
    <row r="9" spans="1:6" x14ac:dyDescent="0.25">
      <c r="A9" s="14" t="s">
        <v>104</v>
      </c>
      <c r="B9" s="3" t="s">
        <v>105</v>
      </c>
      <c r="C9" s="3" t="s">
        <v>85</v>
      </c>
      <c r="D9" s="77">
        <v>2.38</v>
      </c>
      <c r="E9" s="3" t="s">
        <v>106</v>
      </c>
      <c r="F9" s="21">
        <v>10.37</v>
      </c>
    </row>
    <row r="10" spans="1:6" x14ac:dyDescent="0.25">
      <c r="A10" s="14" t="s">
        <v>98</v>
      </c>
      <c r="B10" s="3"/>
      <c r="C10" s="40"/>
      <c r="D10" s="3"/>
      <c r="E10" s="3"/>
      <c r="F10" s="21">
        <v>4.87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F21" sqref="F21"/>
    </sheetView>
  </sheetViews>
  <sheetFormatPr defaultRowHeight="15" x14ac:dyDescent="0.25"/>
  <cols>
    <col min="2" max="2" width="15" customWidth="1"/>
    <col min="4" max="4" width="14.7109375" customWidth="1"/>
    <col min="5" max="5" width="22.7109375" customWidth="1"/>
    <col min="6" max="6" width="22.42578125" customWidth="1"/>
  </cols>
  <sheetData>
    <row r="1" spans="1:7" ht="15.75" thickBot="1" x14ac:dyDescent="0.3">
      <c r="A1" s="26" t="s">
        <v>59</v>
      </c>
      <c r="B1" s="28"/>
      <c r="C1" s="27"/>
    </row>
    <row r="3" spans="1:7" ht="15.75" thickBot="1" x14ac:dyDescent="0.3">
      <c r="A3" s="25" t="s">
        <v>60</v>
      </c>
      <c r="B3" s="25"/>
    </row>
    <row r="4" spans="1:7" ht="15.75" thickBot="1" x14ac:dyDescent="0.3">
      <c r="A4" s="16" t="s">
        <v>1</v>
      </c>
      <c r="B4" s="12" t="s">
        <v>61</v>
      </c>
      <c r="C4" s="12" t="s">
        <v>29</v>
      </c>
      <c r="D4" s="8" t="s">
        <v>97</v>
      </c>
      <c r="E4" s="35" t="s">
        <v>99</v>
      </c>
      <c r="F4" s="20" t="s">
        <v>94</v>
      </c>
      <c r="G4" s="39" t="s">
        <v>79</v>
      </c>
    </row>
    <row r="5" spans="1:7" x14ac:dyDescent="0.25">
      <c r="A5" s="15" t="s">
        <v>28</v>
      </c>
      <c r="B5" s="5" t="s">
        <v>62</v>
      </c>
      <c r="C5" s="5" t="s">
        <v>63</v>
      </c>
      <c r="D5" s="5">
        <v>4</v>
      </c>
      <c r="E5" s="21">
        <v>4.87</v>
      </c>
      <c r="F5" s="5">
        <v>2</v>
      </c>
      <c r="G5" s="34">
        <f>E5*F5</f>
        <v>9.74</v>
      </c>
    </row>
    <row r="6" spans="1:7" x14ac:dyDescent="0.25">
      <c r="A6" s="14" t="s">
        <v>27</v>
      </c>
      <c r="B6" s="2" t="s">
        <v>64</v>
      </c>
      <c r="C6" s="2" t="s">
        <v>63</v>
      </c>
      <c r="D6" s="2">
        <v>4</v>
      </c>
      <c r="E6" s="21">
        <v>4.87</v>
      </c>
      <c r="F6" s="2">
        <v>4</v>
      </c>
      <c r="G6" s="34">
        <f>E6*F6</f>
        <v>19.48</v>
      </c>
    </row>
    <row r="7" spans="1:7" x14ac:dyDescent="0.25">
      <c r="A7" s="14" t="s">
        <v>32</v>
      </c>
      <c r="B7" s="2" t="s">
        <v>65</v>
      </c>
      <c r="C7" s="2" t="s">
        <v>67</v>
      </c>
      <c r="D7" s="2">
        <v>1</v>
      </c>
      <c r="E7" s="19">
        <v>25.97</v>
      </c>
      <c r="F7" s="2">
        <v>1</v>
      </c>
      <c r="G7" s="34">
        <f>E7*F7</f>
        <v>25.97</v>
      </c>
    </row>
    <row r="8" spans="1:7" ht="15.75" thickBot="1" x14ac:dyDescent="0.3">
      <c r="A8" s="14" t="s">
        <v>26</v>
      </c>
      <c r="B8" s="2" t="s">
        <v>66</v>
      </c>
      <c r="C8" s="2" t="s">
        <v>63</v>
      </c>
      <c r="D8" s="2">
        <v>6</v>
      </c>
      <c r="E8" s="21">
        <v>4.87</v>
      </c>
      <c r="F8" s="30">
        <v>3</v>
      </c>
      <c r="G8" s="34">
        <f>E8*F8</f>
        <v>14.61</v>
      </c>
    </row>
    <row r="9" spans="1:7" ht="15.75" thickBot="1" x14ac:dyDescent="0.3">
      <c r="A9" s="1"/>
      <c r="B9" s="1"/>
      <c r="C9" s="1"/>
      <c r="D9" s="1"/>
      <c r="E9" s="18"/>
      <c r="F9" s="38" t="s">
        <v>93</v>
      </c>
      <c r="G9" s="33">
        <f>G5+G6+G7+G8</f>
        <v>69.8</v>
      </c>
    </row>
    <row r="10" spans="1:7" x14ac:dyDescent="0.25">
      <c r="A10" s="1"/>
      <c r="B10" s="1"/>
      <c r="C10" s="1"/>
      <c r="D10" s="1"/>
      <c r="E10" s="18"/>
    </row>
    <row r="11" spans="1:7" ht="15.75" thickBot="1" x14ac:dyDescent="0.3">
      <c r="A11" s="25" t="s">
        <v>72</v>
      </c>
      <c r="B11" s="25"/>
      <c r="C11" s="1"/>
      <c r="D11" s="1"/>
      <c r="E11" s="18"/>
    </row>
    <row r="12" spans="1:7" ht="15.75" thickBot="1" x14ac:dyDescent="0.3">
      <c r="A12" s="6" t="s">
        <v>1</v>
      </c>
      <c r="B12" s="7" t="s">
        <v>61</v>
      </c>
      <c r="C12" s="7" t="s">
        <v>29</v>
      </c>
      <c r="D12" s="8" t="s">
        <v>97</v>
      </c>
      <c r="E12" s="32" t="s">
        <v>100</v>
      </c>
      <c r="F12" s="37" t="s">
        <v>94</v>
      </c>
      <c r="G12" s="32" t="s">
        <v>79</v>
      </c>
    </row>
    <row r="13" spans="1:7" x14ac:dyDescent="0.25">
      <c r="A13" s="15" t="s">
        <v>28</v>
      </c>
      <c r="B13" s="5" t="s">
        <v>68</v>
      </c>
      <c r="C13" s="5" t="s">
        <v>63</v>
      </c>
      <c r="D13" s="5">
        <v>4</v>
      </c>
      <c r="E13" s="21">
        <v>4.87</v>
      </c>
      <c r="F13" s="5">
        <v>1</v>
      </c>
      <c r="G13" s="34">
        <f>E13*F13</f>
        <v>4.87</v>
      </c>
    </row>
    <row r="14" spans="1:7" x14ac:dyDescent="0.25">
      <c r="A14" s="14" t="s">
        <v>27</v>
      </c>
      <c r="B14" s="2" t="s">
        <v>69</v>
      </c>
      <c r="C14" s="2" t="s">
        <v>63</v>
      </c>
      <c r="D14" s="2">
        <v>4</v>
      </c>
      <c r="E14" s="21">
        <v>4.87</v>
      </c>
      <c r="F14" s="2">
        <v>4</v>
      </c>
      <c r="G14" s="34">
        <f>E14*F14</f>
        <v>19.48</v>
      </c>
    </row>
    <row r="15" spans="1:7" x14ac:dyDescent="0.25">
      <c r="A15" s="14" t="s">
        <v>32</v>
      </c>
      <c r="B15" s="2" t="s">
        <v>70</v>
      </c>
      <c r="C15" s="2" t="s">
        <v>67</v>
      </c>
      <c r="D15" s="2">
        <v>1</v>
      </c>
      <c r="E15" s="19">
        <v>25.97</v>
      </c>
      <c r="F15" s="2">
        <v>1</v>
      </c>
      <c r="G15" s="34">
        <f>E15*F15</f>
        <v>25.97</v>
      </c>
    </row>
    <row r="16" spans="1:7" ht="15.75" thickBot="1" x14ac:dyDescent="0.3">
      <c r="A16" s="14" t="s">
        <v>26</v>
      </c>
      <c r="B16" s="2" t="s">
        <v>71</v>
      </c>
      <c r="C16" s="2" t="s">
        <v>63</v>
      </c>
      <c r="D16" s="2">
        <v>8</v>
      </c>
      <c r="E16" s="21">
        <v>4.87</v>
      </c>
      <c r="F16" s="30">
        <v>2</v>
      </c>
      <c r="G16" s="34">
        <f>E16*F16</f>
        <v>9.74</v>
      </c>
    </row>
    <row r="17" spans="6:7" ht="15.75" thickBot="1" x14ac:dyDescent="0.3">
      <c r="F17" s="38" t="s">
        <v>101</v>
      </c>
      <c r="G17" s="33">
        <f>G14+G13+G15+G16</f>
        <v>60.06</v>
      </c>
    </row>
    <row r="18" spans="6:7" ht="15.75" thickBot="1" x14ac:dyDescent="0.3"/>
    <row r="19" spans="6:7" ht="15.75" thickBot="1" x14ac:dyDescent="0.3">
      <c r="F19" s="41" t="s">
        <v>111</v>
      </c>
      <c r="G19" s="42">
        <f>G9+G17</f>
        <v>129.86000000000001</v>
      </c>
    </row>
  </sheetData>
  <mergeCells count="3">
    <mergeCell ref="A3:B3"/>
    <mergeCell ref="A11:B1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Paint</vt:lpstr>
      <vt:lpstr>Legs</vt:lpstr>
      <vt:lpstr>Front Stairs</vt:lpstr>
      <vt:lpstr>Masonite Estimate</vt:lpstr>
      <vt:lpstr>Escape Stairs</vt:lpstr>
      <vt:lpstr>Individual Pricing</vt:lpstr>
      <vt:lpstr>PlatForms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Sollazzo</dc:creator>
  <cp:lastModifiedBy>Laura Sollazzo</cp:lastModifiedBy>
  <cp:lastPrinted>2014-02-25T04:47:23Z</cp:lastPrinted>
  <dcterms:created xsi:type="dcterms:W3CDTF">2014-02-23T19:53:05Z</dcterms:created>
  <dcterms:modified xsi:type="dcterms:W3CDTF">2014-02-25T04:51:38Z</dcterms:modified>
</cp:coreProperties>
</file>