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2572sp16\"/>
    </mc:Choice>
  </mc:AlternateContent>
  <bookViews>
    <workbookView xWindow="0" yWindow="0" windowWidth="15330" windowHeight="9120"/>
  </bookViews>
  <sheets>
    <sheet name="ro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" i="1" l="1"/>
  <c r="AI23" i="1"/>
  <c r="AI16" i="1"/>
  <c r="AI22" i="1"/>
  <c r="AI13" i="1"/>
  <c r="AI6" i="1"/>
  <c r="AI17" i="1"/>
  <c r="AI10" i="1"/>
  <c r="AI9" i="1"/>
  <c r="AI19" i="1"/>
  <c r="AI5" i="1"/>
  <c r="AI24" i="1"/>
  <c r="AI18" i="1"/>
  <c r="AI11" i="1"/>
  <c r="AI15" i="1"/>
  <c r="AI4" i="1"/>
  <c r="AI12" i="1"/>
  <c r="AI27" i="1"/>
  <c r="AI14" i="1"/>
  <c r="AI26" i="1"/>
  <c r="AI25" i="1"/>
  <c r="AI7" i="1"/>
  <c r="AI21" i="1"/>
  <c r="AI8" i="1"/>
  <c r="AD28" i="1"/>
  <c r="AE28" i="1"/>
  <c r="AF28" i="1"/>
  <c r="R28" i="1"/>
  <c r="S28" i="1"/>
  <c r="T28" i="1"/>
  <c r="U28" i="1"/>
  <c r="W28" i="1"/>
  <c r="X28" i="1"/>
  <c r="Y28" i="1"/>
  <c r="Z28" i="1"/>
  <c r="AA28" i="1"/>
  <c r="AB28" i="1"/>
  <c r="AK18" i="1"/>
  <c r="AK25" i="1"/>
  <c r="AH20" i="1"/>
  <c r="AH23" i="1"/>
  <c r="AH16" i="1"/>
  <c r="AH22" i="1"/>
  <c r="AH13" i="1"/>
  <c r="AH6" i="1"/>
  <c r="AH17" i="1"/>
  <c r="AH10" i="1"/>
  <c r="AH9" i="1"/>
  <c r="AH19" i="1"/>
  <c r="AH5" i="1"/>
  <c r="AH24" i="1"/>
  <c r="AH18" i="1"/>
  <c r="AH11" i="1"/>
  <c r="AH15" i="1"/>
  <c r="AH4" i="1"/>
  <c r="AH12" i="1"/>
  <c r="AH27" i="1"/>
  <c r="AH14" i="1"/>
  <c r="AH26" i="1"/>
  <c r="AH25" i="1"/>
  <c r="AH7" i="1"/>
  <c r="AH21" i="1"/>
  <c r="AH8" i="1"/>
  <c r="AG35" i="1"/>
  <c r="AG34" i="1"/>
  <c r="AG33" i="1"/>
  <c r="AG32" i="1"/>
  <c r="AG31" i="1"/>
  <c r="AC35" i="1"/>
  <c r="AC34" i="1"/>
  <c r="AC33" i="1"/>
  <c r="AC32" i="1"/>
  <c r="AC31" i="1"/>
  <c r="AG30" i="1"/>
  <c r="AG29" i="1"/>
  <c r="AG28" i="1"/>
  <c r="AK21" i="1" l="1"/>
  <c r="AK14" i="1"/>
  <c r="AK15" i="1"/>
  <c r="AK5" i="1"/>
  <c r="AK17" i="1"/>
  <c r="AK16" i="1"/>
  <c r="AK7" i="1"/>
  <c r="AK27" i="1"/>
  <c r="AK12" i="1"/>
  <c r="AK9" i="1"/>
  <c r="AK26" i="1"/>
  <c r="AK4" i="1"/>
  <c r="AK24" i="1"/>
  <c r="AK10" i="1"/>
  <c r="AK22" i="1"/>
  <c r="AK19" i="1"/>
  <c r="AK6" i="1"/>
  <c r="AK23" i="1"/>
  <c r="AH30" i="1"/>
  <c r="AK20" i="1"/>
  <c r="AI29" i="1"/>
  <c r="AI33" i="1"/>
  <c r="AI30" i="1"/>
  <c r="AK13" i="1"/>
  <c r="AI28" i="1"/>
  <c r="AH35" i="1"/>
  <c r="AH28" i="1"/>
  <c r="AH31" i="1"/>
  <c r="AK8" i="1"/>
  <c r="AH34" i="1"/>
  <c r="AH33" i="1"/>
  <c r="AH29" i="1"/>
  <c r="AK11" i="1"/>
  <c r="AH32" i="1"/>
  <c r="AI32" i="1"/>
  <c r="AI35" i="1"/>
  <c r="AI31" i="1"/>
  <c r="AI34" i="1"/>
  <c r="AC30" i="1"/>
  <c r="AC29" i="1"/>
  <c r="AC28" i="1"/>
  <c r="AK28" i="1" l="1"/>
  <c r="AK32" i="1"/>
  <c r="AK29" i="1"/>
  <c r="AK33" i="1"/>
  <c r="AK30" i="1"/>
  <c r="AK34" i="1"/>
  <c r="AK31" i="1"/>
  <c r="AK35" i="1"/>
  <c r="V23" i="1"/>
  <c r="V16" i="1"/>
  <c r="AJ16" i="1" s="1"/>
  <c r="V22" i="1"/>
  <c r="V13" i="1"/>
  <c r="V6" i="1"/>
  <c r="V17" i="1"/>
  <c r="AJ17" i="1" s="1"/>
  <c r="V10" i="1"/>
  <c r="AJ10" i="1" s="1"/>
  <c r="V9" i="1"/>
  <c r="V19" i="1"/>
  <c r="V5" i="1"/>
  <c r="AJ5" i="1" s="1"/>
  <c r="V24" i="1"/>
  <c r="V18" i="1"/>
  <c r="V11" i="1"/>
  <c r="V15" i="1"/>
  <c r="V4" i="1"/>
  <c r="V12" i="1"/>
  <c r="AJ12" i="1" s="1"/>
  <c r="V27" i="1"/>
  <c r="V14" i="1"/>
  <c r="AJ14" i="1" s="1"/>
  <c r="V26" i="1"/>
  <c r="V25" i="1"/>
  <c r="V7" i="1"/>
  <c r="V21" i="1"/>
  <c r="V8" i="1"/>
  <c r="V28" i="1" l="1"/>
  <c r="T35" i="1"/>
  <c r="T34" i="1"/>
  <c r="T33" i="1"/>
  <c r="T32" i="1"/>
  <c r="T31" i="1"/>
  <c r="T30" i="1"/>
  <c r="T29" i="1"/>
  <c r="N28" i="1" l="1"/>
  <c r="O28" i="1"/>
  <c r="P28" i="1"/>
  <c r="Q28" i="1"/>
  <c r="M32" i="1" l="1"/>
  <c r="M33" i="1"/>
  <c r="M34" i="1"/>
  <c r="M35" i="1"/>
  <c r="M31" i="1"/>
  <c r="M30" i="1"/>
  <c r="M29" i="1"/>
  <c r="M28" i="1"/>
  <c r="I28" i="1"/>
  <c r="J28" i="1"/>
  <c r="K28" i="1"/>
  <c r="L28" i="1"/>
  <c r="G28" i="1" l="1"/>
  <c r="H28" i="1"/>
  <c r="E28" i="1" l="1"/>
  <c r="D28" i="1"/>
  <c r="F8" i="1" l="1"/>
  <c r="AJ8" i="1" s="1"/>
  <c r="F20" i="1"/>
  <c r="AJ20" i="1" s="1"/>
  <c r="F23" i="1"/>
  <c r="AJ23" i="1" s="1"/>
  <c r="F22" i="1"/>
  <c r="AJ22" i="1" s="1"/>
  <c r="F13" i="1"/>
  <c r="AJ13" i="1" s="1"/>
  <c r="F6" i="1"/>
  <c r="AJ6" i="1" s="1"/>
  <c r="F9" i="1"/>
  <c r="AJ9" i="1" s="1"/>
  <c r="F19" i="1"/>
  <c r="AJ19" i="1" s="1"/>
  <c r="F24" i="1"/>
  <c r="AJ24" i="1" s="1"/>
  <c r="F18" i="1"/>
  <c r="AJ18" i="1" s="1"/>
  <c r="F11" i="1"/>
  <c r="AJ11" i="1" s="1"/>
  <c r="F15" i="1"/>
  <c r="AJ15" i="1" s="1"/>
  <c r="F4" i="1"/>
  <c r="AJ4" i="1" s="1"/>
  <c r="F27" i="1"/>
  <c r="AJ27" i="1" s="1"/>
  <c r="F26" i="1"/>
  <c r="AJ26" i="1" s="1"/>
  <c r="F25" i="1"/>
  <c r="AJ25" i="1" s="1"/>
  <c r="F7" i="1"/>
  <c r="AJ7" i="1" s="1"/>
  <c r="F21" i="1"/>
  <c r="AJ21" i="1" s="1"/>
  <c r="F28" i="1" l="1"/>
</calcChain>
</file>

<file path=xl/sharedStrings.xml><?xml version="1.0" encoding="utf-8"?>
<sst xmlns="http://schemas.openxmlformats.org/spreadsheetml/2006/main" count="47" uniqueCount="38">
  <si>
    <t>ID</t>
  </si>
  <si>
    <t>AT 1</t>
  </si>
  <si>
    <t>Q2</t>
  </si>
  <si>
    <t>AT 2</t>
  </si>
  <si>
    <t>Q4</t>
  </si>
  <si>
    <t>Q5</t>
  </si>
  <si>
    <t>Q6</t>
  </si>
  <si>
    <t>Q7</t>
  </si>
  <si>
    <t>E1</t>
  </si>
  <si>
    <t>mean</t>
  </si>
  <si>
    <t>std dev</t>
  </si>
  <si>
    <t>min</t>
  </si>
  <si>
    <t>Q1</t>
  </si>
  <si>
    <t>Q3</t>
  </si>
  <si>
    <t>max</t>
  </si>
  <si>
    <t>count</t>
  </si>
  <si>
    <t>F</t>
  </si>
  <si>
    <t>Q</t>
  </si>
  <si>
    <t>E2</t>
  </si>
  <si>
    <t>E3</t>
  </si>
  <si>
    <t>FE</t>
  </si>
  <si>
    <t>AV</t>
  </si>
  <si>
    <t>MT</t>
  </si>
  <si>
    <t>AT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</si>
  <si>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</si>
  <si>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</si>
  <si>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</si>
  <si>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</si>
  <si>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</si>
  <si>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</si>
  <si>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</si>
  <si>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</si>
  <si>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</si>
  <si>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</si>
  <si>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</si>
  <si>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</si>
  <si>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To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</si>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</sst>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="118" zoomScaleNormal="118" workbookViewId="0">
      <pane xSplit="3" ySplit="3" topLeftCell="V4" activePane="bottomRight" state="frozen"/>
      <selection activeCell="D1" sqref="D1"/>
      <selection pane="topRight" activeCell="F1" sqref="F1"/>
      <selection pane="bottomLeft" activeCell="D4" sqref="D4"/>
      <selection pane="bottomRight" activeCell="AL9" sqref="AL9"/>
    </sheetView>
  </sheetViews>
  <sheetFormatPr defaultRowHeight="15" x14ac:dyDescent="0.25"/>
  <cols>
    <col min="1" max="1" width="9.85546875" bestFit="1" customWidth="1"/>
    <col min="2" max="2" width="2.140625" bestFit="1" customWidth="1"/>
    <col min="3" max="3" width="7.42578125" bestFit="1" customWidth="1"/>
    <col min="4" max="4" width="4.85546875" customWidth="1"/>
    <col min="5" max="5" width="4.140625" bestFit="1" customWidth="1"/>
    <col min="6" max="6" width="4.85546875" customWidth="1"/>
    <col min="7" max="11" width="5.28515625" bestFit="1" customWidth="1"/>
    <col min="12" max="12" width="4.140625" bestFit="1" customWidth="1"/>
    <col min="13" max="13" width="6.5703125" bestFit="1" customWidth="1"/>
    <col min="14" max="14" width="4.140625" bestFit="1" customWidth="1"/>
    <col min="15" max="19" width="5.28515625" bestFit="1" customWidth="1"/>
    <col min="20" max="20" width="4.42578125" style="4" bestFit="1" customWidth="1"/>
    <col min="21" max="21" width="4.7109375" bestFit="1" customWidth="1"/>
    <col min="22" max="25" width="5.28515625" bestFit="1" customWidth="1"/>
    <col min="26" max="26" width="4.7109375" bestFit="1" customWidth="1"/>
    <col min="27" max="27" width="4.140625" bestFit="1" customWidth="1"/>
    <col min="28" max="28" width="4.7109375" bestFit="1" customWidth="1"/>
    <col min="29" max="33" width="5.28515625" bestFit="1" customWidth="1"/>
    <col min="34" max="34" width="6.5703125" bestFit="1" customWidth="1"/>
    <col min="35" max="35" width="6" customWidth="1"/>
    <col min="36" max="36" width="3.28515625" bestFit="1" customWidth="1"/>
    <col min="37" max="37" width="5.42578125" customWidth="1"/>
  </cols>
  <sheetData>
    <row r="1" spans="1:37" s="1" customFormat="1" x14ac:dyDescent="0.2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3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</row>
    <row r="2" spans="1:37" s="2" customFormat="1" x14ac:dyDescent="0.25">
      <c r="D2" s="2">
        <v>42401</v>
      </c>
      <c r="E2" s="2">
        <v>42403</v>
      </c>
      <c r="F2" s="2">
        <v>42408</v>
      </c>
      <c r="G2" s="2">
        <v>42410</v>
      </c>
      <c r="H2" s="2">
        <v>42417</v>
      </c>
      <c r="I2" s="2">
        <v>42422</v>
      </c>
      <c r="J2" s="2">
        <v>42424</v>
      </c>
      <c r="K2" s="2">
        <v>42429</v>
      </c>
      <c r="L2" s="2">
        <v>42431</v>
      </c>
      <c r="M2" s="2">
        <v>42436</v>
      </c>
      <c r="N2" s="2">
        <v>42438</v>
      </c>
      <c r="O2" s="2">
        <v>42443</v>
      </c>
      <c r="P2" s="2">
        <v>42445</v>
      </c>
      <c r="Q2" s="2">
        <v>42450</v>
      </c>
      <c r="R2" s="2">
        <v>42457</v>
      </c>
      <c r="S2" s="2">
        <v>42459</v>
      </c>
      <c r="T2" s="2">
        <v>42464</v>
      </c>
      <c r="U2" s="2">
        <v>42466</v>
      </c>
      <c r="V2" s="2">
        <v>42471</v>
      </c>
      <c r="W2" s="2">
        <v>42473</v>
      </c>
      <c r="X2" s="2">
        <v>42478</v>
      </c>
      <c r="Y2" s="2">
        <v>42480</v>
      </c>
      <c r="Z2" s="2">
        <v>42492</v>
      </c>
      <c r="AA2" s="2">
        <v>42494</v>
      </c>
      <c r="AB2" s="2">
        <v>42499</v>
      </c>
      <c r="AC2" s="2">
        <v>42501</v>
      </c>
      <c r="AD2" s="2">
        <v>42506</v>
      </c>
      <c r="AE2" s="2">
        <v>42508</v>
      </c>
      <c r="AF2" s="2">
        <v>42513</v>
      </c>
      <c r="AG2" s="2">
        <v>42515</v>
      </c>
      <c r="AH2" s="2" t="s">
        <v>22</v>
      </c>
      <c r="AI2" s="1" t="s">
        <v>17</v>
      </c>
      <c r="AJ2" s="1" t="s">
        <v>36</v>
      </c>
      <c r="AK2" s="1" t="s">
        <v>16</v>
      </c>
    </row>
    <row r="3" spans="1:37" s="1" customFormat="1" x14ac:dyDescent="0.25">
      <c r="A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23</v>
      </c>
      <c r="L3" s="1" t="s">
        <v>24</v>
      </c>
      <c r="M3" s="1" t="s">
        <v>8</v>
      </c>
      <c r="N3" s="1" t="s">
        <v>23</v>
      </c>
      <c r="O3" s="1" t="s">
        <v>23</v>
      </c>
      <c r="P3" s="1" t="s">
        <v>25</v>
      </c>
      <c r="Q3" s="1" t="s">
        <v>26</v>
      </c>
      <c r="R3" s="1" t="s">
        <v>27</v>
      </c>
      <c r="S3" s="1" t="s">
        <v>23</v>
      </c>
      <c r="T3" s="3" t="s">
        <v>18</v>
      </c>
      <c r="U3" s="1" t="s">
        <v>28</v>
      </c>
      <c r="V3" s="1" t="s">
        <v>23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23</v>
      </c>
      <c r="AB3" s="1" t="s">
        <v>33</v>
      </c>
      <c r="AC3" s="1" t="s">
        <v>19</v>
      </c>
      <c r="AD3" s="1" t="s">
        <v>34</v>
      </c>
      <c r="AE3" s="1" t="s">
        <v>35</v>
      </c>
      <c r="AF3" s="1" t="s">
        <v>23</v>
      </c>
      <c r="AG3" s="1" t="s">
        <v>20</v>
      </c>
      <c r="AH3" s="1" t="s">
        <v>21</v>
      </c>
      <c r="AI3" s="2" t="s">
        <v>21</v>
      </c>
      <c r="AJ3" s="2" t="s">
        <v>37</v>
      </c>
      <c r="AK3" s="1" t="s">
        <v>21</v>
      </c>
    </row>
    <row r="4" spans="1:37" x14ac:dyDescent="0.25">
      <c r="A4">
        <v>12049099</v>
      </c>
      <c r="D4">
        <v>1</v>
      </c>
      <c r="E4">
        <v>10</v>
      </c>
      <c r="F4">
        <f>IF(E4&gt;0,1,0)</f>
        <v>1</v>
      </c>
      <c r="G4">
        <v>3</v>
      </c>
      <c r="H4">
        <v>2</v>
      </c>
      <c r="I4">
        <v>10</v>
      </c>
      <c r="J4">
        <v>3</v>
      </c>
      <c r="K4">
        <v>1</v>
      </c>
      <c r="L4">
        <v>10</v>
      </c>
      <c r="M4">
        <v>22</v>
      </c>
      <c r="N4">
        <v>1</v>
      </c>
      <c r="O4">
        <v>1</v>
      </c>
      <c r="Q4">
        <v>4</v>
      </c>
      <c r="R4">
        <v>10</v>
      </c>
      <c r="S4">
        <v>1</v>
      </c>
      <c r="T4" s="4">
        <v>74</v>
      </c>
      <c r="U4">
        <v>5</v>
      </c>
      <c r="V4">
        <f>IF(T4&gt;0,1,0)</f>
        <v>1</v>
      </c>
      <c r="W4">
        <v>6</v>
      </c>
      <c r="Y4">
        <v>4</v>
      </c>
      <c r="Z4">
        <v>10</v>
      </c>
      <c r="AA4">
        <v>1</v>
      </c>
      <c r="AB4">
        <v>10</v>
      </c>
      <c r="AC4">
        <v>80</v>
      </c>
      <c r="AD4">
        <v>3</v>
      </c>
      <c r="AE4">
        <v>10</v>
      </c>
      <c r="AF4">
        <v>1</v>
      </c>
      <c r="AG4">
        <v>41</v>
      </c>
      <c r="AH4">
        <f>(SUM(M4,T4,AC4)-MIN((M4,T4,AC4)))/2</f>
        <v>77</v>
      </c>
      <c r="AI4">
        <f>SUM(E4,G4,H4,I4,J4,L4,P4,Q4,R4,U4,W4,X4,Y4,Z4,AB4,AD4,AE4)/1.6</f>
        <v>62.5</v>
      </c>
      <c r="AJ4">
        <f>COUNTBLANK(D4:AI4)+COUNTIF(D4:AI4,0)</f>
        <v>2</v>
      </c>
      <c r="AK4">
        <f>0.35*AG4+0.5*AH4+0.15*AI4</f>
        <v>62.225000000000001</v>
      </c>
    </row>
    <row r="5" spans="1:37" x14ac:dyDescent="0.25">
      <c r="A5">
        <v>13053534</v>
      </c>
      <c r="F5">
        <v>1</v>
      </c>
      <c r="G5">
        <v>6</v>
      </c>
      <c r="I5">
        <v>10</v>
      </c>
      <c r="J5">
        <v>2</v>
      </c>
      <c r="K5">
        <v>1</v>
      </c>
      <c r="L5">
        <v>1</v>
      </c>
      <c r="M5">
        <v>6</v>
      </c>
      <c r="N5">
        <v>1</v>
      </c>
      <c r="O5">
        <v>1</v>
      </c>
      <c r="Q5">
        <v>6</v>
      </c>
      <c r="R5">
        <v>10</v>
      </c>
      <c r="S5">
        <v>1</v>
      </c>
      <c r="T5" s="4">
        <v>67</v>
      </c>
      <c r="U5">
        <v>3</v>
      </c>
      <c r="V5">
        <f>IF(T5&gt;0,1,0)</f>
        <v>1</v>
      </c>
      <c r="W5">
        <v>2</v>
      </c>
      <c r="X5">
        <v>2</v>
      </c>
      <c r="AA5">
        <v>1</v>
      </c>
      <c r="AC5">
        <v>75</v>
      </c>
      <c r="AF5">
        <v>1</v>
      </c>
      <c r="AG5">
        <v>35</v>
      </c>
      <c r="AH5">
        <f>(SUM(M5,T5,AC5)-MIN((M5,T5,AC5)))/2</f>
        <v>71</v>
      </c>
      <c r="AI5">
        <f>SUM(E5,G5,H5,I5,J5,L5,P5,Q5,R5,U5,W5,X5,Y5,Z5,AB5,AD5,AE5)/1.6</f>
        <v>26.25</v>
      </c>
      <c r="AJ5">
        <f>COUNTBLANK(D5:AI5)+COUNTIF(D5:AI5,0)</f>
        <v>9</v>
      </c>
      <c r="AK5">
        <f>0.35*AG5+0.5*AH5+0.15*AI5</f>
        <v>51.6875</v>
      </c>
    </row>
    <row r="6" spans="1:37" x14ac:dyDescent="0.25">
      <c r="A6">
        <v>14064313</v>
      </c>
      <c r="D6">
        <v>1</v>
      </c>
      <c r="E6">
        <v>9</v>
      </c>
      <c r="F6">
        <f>IF(E6&gt;0,1,0)</f>
        <v>1</v>
      </c>
      <c r="G6">
        <v>3</v>
      </c>
      <c r="H6">
        <v>1</v>
      </c>
      <c r="I6">
        <v>10</v>
      </c>
      <c r="J6">
        <v>3</v>
      </c>
      <c r="K6">
        <v>1</v>
      </c>
      <c r="L6">
        <v>10</v>
      </c>
      <c r="M6">
        <v>49</v>
      </c>
      <c r="N6">
        <v>1</v>
      </c>
      <c r="O6">
        <v>1</v>
      </c>
      <c r="P6">
        <v>6</v>
      </c>
      <c r="Q6">
        <v>3</v>
      </c>
      <c r="R6">
        <v>8</v>
      </c>
      <c r="S6">
        <v>1</v>
      </c>
      <c r="T6" s="4">
        <v>56</v>
      </c>
      <c r="U6">
        <v>7</v>
      </c>
      <c r="V6">
        <f>IF(T6&gt;0,1,0)</f>
        <v>1</v>
      </c>
      <c r="W6">
        <v>4</v>
      </c>
      <c r="X6">
        <v>8</v>
      </c>
      <c r="Y6">
        <v>8</v>
      </c>
      <c r="Z6">
        <v>10</v>
      </c>
      <c r="AA6">
        <v>1</v>
      </c>
      <c r="AB6">
        <v>8</v>
      </c>
      <c r="AC6">
        <v>41</v>
      </c>
      <c r="AD6">
        <v>5</v>
      </c>
      <c r="AE6">
        <v>10</v>
      </c>
      <c r="AF6">
        <v>1</v>
      </c>
      <c r="AG6">
        <v>21</v>
      </c>
      <c r="AH6">
        <f>(SUM(M6,T6,AC6)-MIN((M6,T6,AC6)))/2</f>
        <v>52.5</v>
      </c>
      <c r="AI6">
        <f>SUM(E6,G6,H6,I6,J6,L6,P6,Q6,R6,U6,W6,X6,Y6,Z6,AB6,AD6,AE6)/1.6</f>
        <v>70.625</v>
      </c>
      <c r="AJ6">
        <f>COUNTBLANK(D6:AI6)+COUNTIF(D6:AI6,0)</f>
        <v>0</v>
      </c>
      <c r="AK6">
        <f>0.35*AG6+0.5*AH6+0.15*AI6</f>
        <v>44.193750000000001</v>
      </c>
    </row>
    <row r="7" spans="1:37" x14ac:dyDescent="0.25">
      <c r="A7">
        <v>14206215</v>
      </c>
      <c r="D7">
        <v>1</v>
      </c>
      <c r="E7">
        <v>9</v>
      </c>
      <c r="F7">
        <f>IF(E7&gt;0,1,0)</f>
        <v>1</v>
      </c>
      <c r="G7">
        <v>10</v>
      </c>
      <c r="H7">
        <v>10</v>
      </c>
      <c r="I7">
        <v>10</v>
      </c>
      <c r="J7">
        <v>7</v>
      </c>
      <c r="K7">
        <v>1</v>
      </c>
      <c r="L7">
        <v>10</v>
      </c>
      <c r="M7">
        <v>88</v>
      </c>
      <c r="N7">
        <v>1</v>
      </c>
      <c r="O7">
        <v>1</v>
      </c>
      <c r="P7">
        <v>10</v>
      </c>
      <c r="Q7">
        <v>10</v>
      </c>
      <c r="R7">
        <v>10</v>
      </c>
      <c r="S7">
        <v>1</v>
      </c>
      <c r="T7" s="4">
        <v>107</v>
      </c>
      <c r="U7">
        <v>10</v>
      </c>
      <c r="V7">
        <f>IF(T7&gt;0,1,0)</f>
        <v>1</v>
      </c>
      <c r="W7">
        <v>6</v>
      </c>
      <c r="X7">
        <v>10</v>
      </c>
      <c r="Y7">
        <v>3</v>
      </c>
      <c r="Z7">
        <v>10</v>
      </c>
      <c r="AA7">
        <v>1</v>
      </c>
      <c r="AB7">
        <v>10</v>
      </c>
      <c r="AC7">
        <v>69</v>
      </c>
      <c r="AD7">
        <v>7</v>
      </c>
      <c r="AE7">
        <v>10</v>
      </c>
      <c r="AF7">
        <v>1</v>
      </c>
      <c r="AG7">
        <v>57</v>
      </c>
      <c r="AH7">
        <f>(SUM(M7,T7,AC7)-MIN((M7,T7,AC7)))/2</f>
        <v>97.5</v>
      </c>
      <c r="AI7">
        <f>SUM(E7,G7,H7,I7,J7,L7,P7,Q7,R7,U7,W7,X7,Y7,Z7,AB7,AD7,AE7)/1.6</f>
        <v>95</v>
      </c>
      <c r="AJ7">
        <f>COUNTBLANK(D7:AI7)+COUNTIF(D7:AI7,0)</f>
        <v>0</v>
      </c>
      <c r="AK7">
        <f>0.35*AG7+0.5*AH7+0.15*AI7</f>
        <v>82.95</v>
      </c>
    </row>
    <row r="8" spans="1:37" x14ac:dyDescent="0.25">
      <c r="A8">
        <v>14218437</v>
      </c>
      <c r="D8">
        <v>1</v>
      </c>
      <c r="E8">
        <v>10</v>
      </c>
      <c r="F8">
        <f>IF(E8&gt;0,1,0)</f>
        <v>1</v>
      </c>
      <c r="G8">
        <v>10</v>
      </c>
      <c r="H8">
        <v>10</v>
      </c>
      <c r="I8">
        <v>10</v>
      </c>
      <c r="J8">
        <v>2</v>
      </c>
      <c r="K8">
        <v>1</v>
      </c>
      <c r="L8">
        <v>10</v>
      </c>
      <c r="M8">
        <v>67</v>
      </c>
      <c r="N8">
        <v>1</v>
      </c>
      <c r="O8">
        <v>1</v>
      </c>
      <c r="P8">
        <v>10</v>
      </c>
      <c r="Q8">
        <v>6</v>
      </c>
      <c r="R8">
        <v>10</v>
      </c>
      <c r="S8">
        <v>1</v>
      </c>
      <c r="T8" s="4">
        <v>24</v>
      </c>
      <c r="V8">
        <f>IF(T8&gt;0,1,0)</f>
        <v>1</v>
      </c>
      <c r="W8">
        <v>4</v>
      </c>
      <c r="X8">
        <v>10</v>
      </c>
      <c r="Y8">
        <v>2</v>
      </c>
      <c r="AA8">
        <v>1</v>
      </c>
      <c r="AB8">
        <v>3</v>
      </c>
      <c r="AC8">
        <v>24</v>
      </c>
      <c r="AD8">
        <v>10</v>
      </c>
      <c r="AE8">
        <v>7</v>
      </c>
      <c r="AF8">
        <v>1</v>
      </c>
      <c r="AG8">
        <v>48</v>
      </c>
      <c r="AH8">
        <f>(SUM(M8,T8,AC8)-MIN((M8,T8,AC8)))/2</f>
        <v>45.5</v>
      </c>
      <c r="AI8">
        <f>SUM(E8,G8,H8,I8,J8,L8,P8,Q8,R8,U8,W8,X8,Y8,Z8,AB8,AD8,AE8)/1.6</f>
        <v>71.25</v>
      </c>
      <c r="AJ8">
        <f>COUNTBLANK(D8:AI8)+COUNTIF(D8:AI8,0)</f>
        <v>2</v>
      </c>
      <c r="AK8">
        <f>0.35*AG8+0.5*AH8+0.15*AI8</f>
        <v>50.237499999999997</v>
      </c>
    </row>
    <row r="9" spans="1:37" x14ac:dyDescent="0.25">
      <c r="A9">
        <v>15005313</v>
      </c>
      <c r="F9">
        <f>IF(E9&gt;0,1,0)</f>
        <v>0</v>
      </c>
      <c r="H9">
        <v>1</v>
      </c>
      <c r="I9">
        <v>10</v>
      </c>
      <c r="J9">
        <v>5</v>
      </c>
      <c r="K9">
        <v>1</v>
      </c>
      <c r="M9">
        <v>37</v>
      </c>
      <c r="O9">
        <v>1</v>
      </c>
      <c r="P9">
        <v>8</v>
      </c>
      <c r="Q9">
        <v>10</v>
      </c>
      <c r="R9">
        <v>10</v>
      </c>
      <c r="S9">
        <v>1</v>
      </c>
      <c r="T9" s="4">
        <v>72</v>
      </c>
      <c r="V9">
        <f>IF(T9&gt;0,1,0)</f>
        <v>1</v>
      </c>
      <c r="W9">
        <v>4</v>
      </c>
      <c r="X9">
        <v>10</v>
      </c>
      <c r="Y9">
        <v>8</v>
      </c>
      <c r="Z9">
        <v>10</v>
      </c>
      <c r="AA9">
        <v>1</v>
      </c>
      <c r="AB9">
        <v>8</v>
      </c>
      <c r="AC9">
        <v>50</v>
      </c>
      <c r="AD9">
        <v>9</v>
      </c>
      <c r="AE9">
        <v>10</v>
      </c>
      <c r="AF9">
        <v>1</v>
      </c>
      <c r="AG9">
        <v>26</v>
      </c>
      <c r="AH9">
        <f>(SUM(M9,T9,AC9)-MIN((M9,T9,AC9)))/2</f>
        <v>61</v>
      </c>
      <c r="AI9">
        <f>SUM(E9,G9,H9,I9,J9,L9,P9,Q9,R9,U9,W9,X9,Y9,Z9,AB9,AD9,AE9)/1.6</f>
        <v>64.375</v>
      </c>
      <c r="AJ9">
        <f>COUNTBLANK(D9:AI9)+COUNTIF(D9:AI9,0)</f>
        <v>7</v>
      </c>
      <c r="AK9">
        <f>0.35*AG9+0.5*AH9+0.15*AI9</f>
        <v>49.256250000000001</v>
      </c>
    </row>
    <row r="10" spans="1:37" x14ac:dyDescent="0.25">
      <c r="A10">
        <v>15125598</v>
      </c>
      <c r="D10">
        <v>1</v>
      </c>
      <c r="E10">
        <v>3</v>
      </c>
      <c r="F10">
        <v>0</v>
      </c>
      <c r="G10">
        <v>4</v>
      </c>
      <c r="H10">
        <v>1</v>
      </c>
      <c r="I10">
        <v>10</v>
      </c>
      <c r="J10">
        <v>3</v>
      </c>
      <c r="K10">
        <v>1</v>
      </c>
      <c r="L10">
        <v>10</v>
      </c>
      <c r="M10">
        <v>24</v>
      </c>
      <c r="N10">
        <v>1</v>
      </c>
      <c r="O10">
        <v>1</v>
      </c>
      <c r="P10">
        <v>10</v>
      </c>
      <c r="Q10">
        <v>6</v>
      </c>
      <c r="R10">
        <v>10</v>
      </c>
      <c r="S10">
        <v>1</v>
      </c>
      <c r="T10" s="4">
        <v>77</v>
      </c>
      <c r="U10">
        <v>7</v>
      </c>
      <c r="V10">
        <f>IF(T10&gt;0,1,0)</f>
        <v>1</v>
      </c>
      <c r="X10">
        <v>10</v>
      </c>
      <c r="Z10">
        <v>10</v>
      </c>
      <c r="AA10">
        <v>1</v>
      </c>
      <c r="AB10">
        <v>3</v>
      </c>
      <c r="AC10">
        <v>42</v>
      </c>
      <c r="AD10">
        <v>8</v>
      </c>
      <c r="AF10">
        <v>1</v>
      </c>
      <c r="AG10">
        <v>22</v>
      </c>
      <c r="AH10">
        <f>(SUM(M10,T10,AC10)-MIN((M10,T10,AC10)))/2</f>
        <v>59.5</v>
      </c>
      <c r="AI10">
        <f>SUM(E10,G10,H10,I10,J10,L10,P10,Q10,R10,U10,W10,X10,Y10,Z10,AB10,AD10,AE10)/1.6</f>
        <v>59.375</v>
      </c>
      <c r="AJ10">
        <f>COUNTBLANK(D10:AI10)+COUNTIF(D10:AI10,0)</f>
        <v>4</v>
      </c>
      <c r="AK10">
        <f>0.35*AG10+0.5*AH10+0.15*AI10</f>
        <v>46.356250000000003</v>
      </c>
    </row>
    <row r="11" spans="1:37" x14ac:dyDescent="0.25">
      <c r="A11">
        <v>15149056</v>
      </c>
      <c r="D11">
        <v>1</v>
      </c>
      <c r="E11">
        <v>2</v>
      </c>
      <c r="F11">
        <f>IF(E11&gt;0,1,0)</f>
        <v>1</v>
      </c>
      <c r="G11">
        <v>6</v>
      </c>
      <c r="H11">
        <v>5</v>
      </c>
      <c r="I11">
        <v>10</v>
      </c>
      <c r="J11">
        <v>2</v>
      </c>
      <c r="K11">
        <v>1</v>
      </c>
      <c r="L11">
        <v>10</v>
      </c>
      <c r="M11">
        <v>41</v>
      </c>
      <c r="O11">
        <v>1</v>
      </c>
      <c r="P11">
        <v>6</v>
      </c>
      <c r="Q11">
        <v>3</v>
      </c>
      <c r="S11">
        <v>1</v>
      </c>
      <c r="T11" s="4">
        <v>60</v>
      </c>
      <c r="U11">
        <v>3</v>
      </c>
      <c r="V11">
        <f>IF(T11&gt;0,1,0)</f>
        <v>1</v>
      </c>
      <c r="W11">
        <v>2</v>
      </c>
      <c r="X11">
        <v>5</v>
      </c>
      <c r="AA11">
        <v>1</v>
      </c>
      <c r="AB11">
        <v>3</v>
      </c>
      <c r="AC11">
        <v>35</v>
      </c>
      <c r="AD11">
        <v>8</v>
      </c>
      <c r="AF11">
        <v>1</v>
      </c>
      <c r="AG11">
        <v>19</v>
      </c>
      <c r="AH11">
        <f>(SUM(M11,T11,AC11)-MIN((M11,T11,AC11)))/2</f>
        <v>50.5</v>
      </c>
      <c r="AI11">
        <f>SUM(E11,G11,H11,I11,J11,L11,P11,Q11,R11,U11,W11,X11,Y11,Z11,AB11,AD11,AE11)/1.6</f>
        <v>40.625</v>
      </c>
      <c r="AJ11">
        <f>COUNTBLANK(D11:AI11)+COUNTIF(D11:AI11,0)</f>
        <v>5</v>
      </c>
      <c r="AK11">
        <f>0.35*AG11+0.5*AH11+0.15*AI11</f>
        <v>37.993749999999999</v>
      </c>
    </row>
    <row r="12" spans="1:37" x14ac:dyDescent="0.25">
      <c r="A12">
        <v>15210571</v>
      </c>
      <c r="D12">
        <v>1</v>
      </c>
      <c r="E12">
        <v>3</v>
      </c>
      <c r="F12">
        <v>0</v>
      </c>
      <c r="G12">
        <v>1</v>
      </c>
      <c r="H12">
        <v>1</v>
      </c>
      <c r="I12">
        <v>10</v>
      </c>
      <c r="K12">
        <v>1</v>
      </c>
      <c r="M12">
        <v>63</v>
      </c>
      <c r="O12">
        <v>1</v>
      </c>
      <c r="P12">
        <v>10</v>
      </c>
      <c r="Q12">
        <v>3</v>
      </c>
      <c r="R12">
        <v>10</v>
      </c>
      <c r="S12">
        <v>1</v>
      </c>
      <c r="T12" s="4">
        <v>50</v>
      </c>
      <c r="U12">
        <v>8</v>
      </c>
      <c r="V12">
        <f>IF(T12&gt;0,1,0)</f>
        <v>1</v>
      </c>
      <c r="AA12">
        <v>1</v>
      </c>
      <c r="AC12">
        <v>15</v>
      </c>
      <c r="AE12">
        <v>10</v>
      </c>
      <c r="AF12">
        <v>1</v>
      </c>
      <c r="AG12">
        <v>18</v>
      </c>
      <c r="AH12">
        <f>(SUM(M12,T12,AC12)-MIN((M12,T12,AC12)))/2</f>
        <v>56.5</v>
      </c>
      <c r="AI12">
        <f>SUM(E12,G12,H12,I12,J12,L12,P12,Q12,R12,U12,W12,X12,Y12,Z12,AB12,AD12,AE12)/1.6</f>
        <v>35</v>
      </c>
      <c r="AJ12">
        <f>COUNTBLANK(D12:AI12)+COUNTIF(D12:AI12,0)</f>
        <v>10</v>
      </c>
      <c r="AK12">
        <f>0.35*AG12+0.5*AH12+0.15*AI12</f>
        <v>39.799999999999997</v>
      </c>
    </row>
    <row r="13" spans="1:37" x14ac:dyDescent="0.25">
      <c r="A13">
        <v>15216836</v>
      </c>
      <c r="D13">
        <v>1</v>
      </c>
      <c r="E13">
        <v>5</v>
      </c>
      <c r="F13">
        <f>IF(E13&gt;0,1,0)</f>
        <v>1</v>
      </c>
      <c r="G13">
        <v>4</v>
      </c>
      <c r="H13">
        <v>1</v>
      </c>
      <c r="I13">
        <v>10</v>
      </c>
      <c r="J13">
        <v>3</v>
      </c>
      <c r="K13">
        <v>1</v>
      </c>
      <c r="L13">
        <v>10</v>
      </c>
      <c r="M13">
        <v>15</v>
      </c>
      <c r="N13">
        <v>1</v>
      </c>
      <c r="O13">
        <v>1</v>
      </c>
      <c r="P13">
        <v>6</v>
      </c>
      <c r="Q13">
        <v>6</v>
      </c>
      <c r="R13">
        <v>10</v>
      </c>
      <c r="S13">
        <v>1</v>
      </c>
      <c r="T13" s="4">
        <v>57</v>
      </c>
      <c r="U13">
        <v>3</v>
      </c>
      <c r="V13">
        <f>IF(T13&gt;0,1,0)</f>
        <v>1</v>
      </c>
      <c r="W13">
        <v>3</v>
      </c>
      <c r="X13">
        <v>8</v>
      </c>
      <c r="Y13">
        <v>2</v>
      </c>
      <c r="Z13">
        <v>10</v>
      </c>
      <c r="AA13">
        <v>1</v>
      </c>
      <c r="AB13">
        <v>7</v>
      </c>
      <c r="AC13">
        <v>30</v>
      </c>
      <c r="AD13">
        <v>3</v>
      </c>
      <c r="AE13">
        <v>7</v>
      </c>
      <c r="AF13">
        <v>1</v>
      </c>
      <c r="AG13">
        <v>28</v>
      </c>
      <c r="AH13">
        <f>(SUM(M13,T13,AC13)-MIN((M13,T13,AC13)))/2</f>
        <v>43.5</v>
      </c>
      <c r="AI13">
        <f>SUM(E13,G13,H13,I13,J13,L13,P13,Q13,R13,U13,W13,X13,Y13,Z13,AB13,AD13,AE13)/1.6</f>
        <v>61.25</v>
      </c>
      <c r="AJ13">
        <f>COUNTBLANK(D13:AI13)+COUNTIF(D13:AI13,0)</f>
        <v>0</v>
      </c>
      <c r="AK13">
        <f>0.35*AG13+0.5*AH13+0.15*AI13</f>
        <v>40.737499999999997</v>
      </c>
    </row>
    <row r="14" spans="1:37" x14ac:dyDescent="0.25">
      <c r="A14">
        <v>15220031</v>
      </c>
      <c r="D14">
        <v>1</v>
      </c>
      <c r="E14">
        <v>10</v>
      </c>
      <c r="F14">
        <v>0</v>
      </c>
      <c r="G14">
        <v>6</v>
      </c>
      <c r="H14">
        <v>10</v>
      </c>
      <c r="I14">
        <v>10</v>
      </c>
      <c r="K14">
        <v>1</v>
      </c>
      <c r="L14">
        <v>10</v>
      </c>
      <c r="M14">
        <v>55</v>
      </c>
      <c r="O14">
        <v>1</v>
      </c>
      <c r="P14">
        <v>10</v>
      </c>
      <c r="Q14">
        <v>4</v>
      </c>
      <c r="R14">
        <v>10</v>
      </c>
      <c r="S14">
        <v>1</v>
      </c>
      <c r="T14" s="4">
        <v>63</v>
      </c>
      <c r="U14">
        <v>5</v>
      </c>
      <c r="V14">
        <f>IF(T14&gt;0,1,0)</f>
        <v>1</v>
      </c>
      <c r="W14">
        <v>2</v>
      </c>
      <c r="X14">
        <v>10</v>
      </c>
      <c r="Z14">
        <v>10</v>
      </c>
      <c r="AA14">
        <v>1</v>
      </c>
      <c r="AB14">
        <v>6</v>
      </c>
      <c r="AC14">
        <v>0</v>
      </c>
      <c r="AD14">
        <v>8</v>
      </c>
      <c r="AE14">
        <v>5</v>
      </c>
      <c r="AF14">
        <v>1</v>
      </c>
      <c r="AG14">
        <v>9</v>
      </c>
      <c r="AH14">
        <f>(SUM(M14,T14,AC14)-MIN((M14,T14,AC14)))/2</f>
        <v>59</v>
      </c>
      <c r="AI14">
        <f>SUM(E14,G14,H14,I14,J14,L14,P14,Q14,R14,U14,W14,X14,Y14,Z14,AB14,AD14,AE14)/1.6</f>
        <v>72.5</v>
      </c>
      <c r="AJ14">
        <f>COUNTBLANK(D14:AI14)+COUNTIF(D14:AI14,0)</f>
        <v>5</v>
      </c>
      <c r="AK14">
        <f>0.35*AG14+0.5*AH14+0.15*AI14</f>
        <v>43.524999999999999</v>
      </c>
    </row>
    <row r="15" spans="1:37" x14ac:dyDescent="0.25">
      <c r="A15">
        <v>15326669</v>
      </c>
      <c r="D15">
        <v>1</v>
      </c>
      <c r="E15">
        <v>10</v>
      </c>
      <c r="F15">
        <f>IF(E15&gt;0,1,0)</f>
        <v>1</v>
      </c>
      <c r="G15">
        <v>8</v>
      </c>
      <c r="H15">
        <v>5</v>
      </c>
      <c r="I15">
        <v>10</v>
      </c>
      <c r="J15">
        <v>3</v>
      </c>
      <c r="K15">
        <v>1</v>
      </c>
      <c r="L15">
        <v>10</v>
      </c>
      <c r="M15">
        <v>60</v>
      </c>
      <c r="N15">
        <v>1</v>
      </c>
      <c r="O15">
        <v>1</v>
      </c>
      <c r="P15">
        <v>10</v>
      </c>
      <c r="Q15">
        <v>1</v>
      </c>
      <c r="R15">
        <v>10</v>
      </c>
      <c r="S15">
        <v>1</v>
      </c>
      <c r="T15" s="4">
        <v>78</v>
      </c>
      <c r="U15">
        <v>3</v>
      </c>
      <c r="V15">
        <f>IF(T15&gt;0,1,0)</f>
        <v>1</v>
      </c>
      <c r="W15">
        <v>2</v>
      </c>
      <c r="X15">
        <v>10</v>
      </c>
      <c r="Y15">
        <v>1</v>
      </c>
      <c r="Z15">
        <v>10</v>
      </c>
      <c r="AA15">
        <v>1</v>
      </c>
      <c r="AB15">
        <v>8</v>
      </c>
      <c r="AC15">
        <v>23</v>
      </c>
      <c r="AD15">
        <v>5</v>
      </c>
      <c r="AE15">
        <v>10</v>
      </c>
      <c r="AF15">
        <v>1</v>
      </c>
      <c r="AG15">
        <v>26</v>
      </c>
      <c r="AH15">
        <f>(SUM(M15,T15,AC15)-MIN((M15,T15,AC15)))/2</f>
        <v>69</v>
      </c>
      <c r="AI15">
        <f>SUM(E15,G15,H15,I15,J15,L15,P15,Q15,R15,U15,W15,X15,Y15,Z15,AB15,AD15,AE15)/1.6</f>
        <v>72.5</v>
      </c>
      <c r="AJ15">
        <f>COUNTBLANK(D15:AI15)+COUNTIF(D15:AI15,0)</f>
        <v>0</v>
      </c>
      <c r="AK15">
        <f>0.35*AG15+0.5*AH15+0.15*AI15</f>
        <v>54.475000000000001</v>
      </c>
    </row>
    <row r="16" spans="1:37" x14ac:dyDescent="0.25">
      <c r="A16">
        <v>15342453</v>
      </c>
      <c r="E16">
        <v>10</v>
      </c>
      <c r="F16">
        <v>0</v>
      </c>
      <c r="G16">
        <v>6</v>
      </c>
      <c r="H16">
        <v>8</v>
      </c>
      <c r="I16">
        <v>0</v>
      </c>
      <c r="J16">
        <v>3</v>
      </c>
      <c r="K16">
        <v>1</v>
      </c>
      <c r="L16">
        <v>6</v>
      </c>
      <c r="M16">
        <v>71</v>
      </c>
      <c r="O16">
        <v>1</v>
      </c>
      <c r="P16">
        <v>10</v>
      </c>
      <c r="R16">
        <v>10</v>
      </c>
      <c r="S16">
        <v>1</v>
      </c>
      <c r="T16" s="4">
        <v>76</v>
      </c>
      <c r="U16">
        <v>5</v>
      </c>
      <c r="V16">
        <f>IF(T16&gt;0,1,0)</f>
        <v>1</v>
      </c>
      <c r="X16">
        <v>10</v>
      </c>
      <c r="Y16">
        <v>3</v>
      </c>
      <c r="Z16">
        <v>10</v>
      </c>
      <c r="AA16">
        <v>1</v>
      </c>
      <c r="AB16">
        <v>3</v>
      </c>
      <c r="AC16">
        <v>58</v>
      </c>
      <c r="AD16">
        <v>8</v>
      </c>
      <c r="AE16">
        <v>8</v>
      </c>
      <c r="AF16">
        <v>1</v>
      </c>
      <c r="AG16">
        <v>28</v>
      </c>
      <c r="AH16">
        <f>(SUM(M16,T16,AC16)-MIN((M16,T16,AC16)))/2</f>
        <v>73.5</v>
      </c>
      <c r="AI16">
        <f>SUM(E16,G16,H16,I16,J16,L16,P16,Q16,R16,U16,W16,X16,Y16,Z16,AB16,AD16,AE16)/1.6</f>
        <v>62.5</v>
      </c>
      <c r="AJ16">
        <f>COUNTBLANK(D16:AI16)+COUNTIF(D16:AI16,0)</f>
        <v>6</v>
      </c>
      <c r="AK16">
        <f>0.35*AG16+0.5*AH16+0.15*AI16</f>
        <v>55.924999999999997</v>
      </c>
    </row>
    <row r="17" spans="1:37" x14ac:dyDescent="0.25">
      <c r="A17">
        <v>16135914</v>
      </c>
      <c r="D17">
        <v>1</v>
      </c>
      <c r="F17">
        <v>1</v>
      </c>
      <c r="G17">
        <v>6</v>
      </c>
      <c r="H17">
        <v>10</v>
      </c>
      <c r="I17">
        <v>0</v>
      </c>
      <c r="J17">
        <v>10</v>
      </c>
      <c r="K17">
        <v>1</v>
      </c>
      <c r="L17">
        <v>10</v>
      </c>
      <c r="M17">
        <v>66</v>
      </c>
      <c r="N17">
        <v>1</v>
      </c>
      <c r="O17">
        <v>1</v>
      </c>
      <c r="P17">
        <v>10</v>
      </c>
      <c r="Q17">
        <v>3</v>
      </c>
      <c r="R17">
        <v>10</v>
      </c>
      <c r="S17">
        <v>1</v>
      </c>
      <c r="T17" s="4">
        <v>41</v>
      </c>
      <c r="U17">
        <v>10</v>
      </c>
      <c r="V17">
        <f>IF(T17&gt;0,1,0)</f>
        <v>1</v>
      </c>
      <c r="W17">
        <v>6</v>
      </c>
      <c r="X17">
        <v>10</v>
      </c>
      <c r="Y17">
        <v>4</v>
      </c>
      <c r="Z17">
        <v>10</v>
      </c>
      <c r="AA17">
        <v>1</v>
      </c>
      <c r="AB17">
        <v>10</v>
      </c>
      <c r="AC17">
        <v>85</v>
      </c>
      <c r="AD17">
        <v>9</v>
      </c>
      <c r="AE17">
        <v>5</v>
      </c>
      <c r="AF17">
        <v>1</v>
      </c>
      <c r="AG17">
        <v>51</v>
      </c>
      <c r="AH17">
        <f>(SUM(M17,T17,AC17)-MIN((M17,T17,AC17)))/2</f>
        <v>75.5</v>
      </c>
      <c r="AI17">
        <f>SUM(E17,G17,H17,I17,J17,L17,P17,Q17,R17,U17,W17,X17,Y17,Z17,AB17,AD17,AE17)/1.6</f>
        <v>76.875</v>
      </c>
      <c r="AJ17">
        <f>COUNTBLANK(D17:AI17)+COUNTIF(D17:AI17,0)</f>
        <v>2</v>
      </c>
      <c r="AK17">
        <f>0.35*AG17+0.5*AH17+0.15*AI17</f>
        <v>67.131249999999994</v>
      </c>
    </row>
    <row r="18" spans="1:37" x14ac:dyDescent="0.25">
      <c r="A18">
        <v>23082467</v>
      </c>
      <c r="D18">
        <v>1</v>
      </c>
      <c r="E18">
        <v>10</v>
      </c>
      <c r="F18">
        <f>IF(E18&gt;0,1,0)</f>
        <v>1</v>
      </c>
      <c r="G18">
        <v>8</v>
      </c>
      <c r="H18">
        <v>1</v>
      </c>
      <c r="I18">
        <v>10</v>
      </c>
      <c r="J18">
        <v>3</v>
      </c>
      <c r="K18">
        <v>1</v>
      </c>
      <c r="L18">
        <v>10</v>
      </c>
      <c r="M18">
        <v>63</v>
      </c>
      <c r="N18">
        <v>1</v>
      </c>
      <c r="O18">
        <v>1</v>
      </c>
      <c r="P18">
        <v>6</v>
      </c>
      <c r="Q18">
        <v>1</v>
      </c>
      <c r="R18">
        <v>10</v>
      </c>
      <c r="S18">
        <v>1</v>
      </c>
      <c r="T18" s="4">
        <v>79</v>
      </c>
      <c r="U18">
        <v>5</v>
      </c>
      <c r="V18">
        <f>IF(T18&gt;0,1,0)</f>
        <v>1</v>
      </c>
      <c r="W18">
        <v>8</v>
      </c>
      <c r="X18">
        <v>10</v>
      </c>
      <c r="Y18">
        <v>4</v>
      </c>
      <c r="AA18">
        <v>1</v>
      </c>
      <c r="AB18">
        <v>6</v>
      </c>
      <c r="AC18">
        <v>38</v>
      </c>
      <c r="AD18">
        <v>5</v>
      </c>
      <c r="AE18">
        <v>10</v>
      </c>
      <c r="AF18">
        <v>1</v>
      </c>
      <c r="AG18">
        <v>20</v>
      </c>
      <c r="AH18">
        <f>(SUM(M18,T18,AC18)-MIN((M18,T18,AC18)))/2</f>
        <v>71</v>
      </c>
      <c r="AI18">
        <f>SUM(E18,G18,H18,I18,J18,L18,P18,Q18,R18,U18,W18,X18,Y18,Z18,AB18,AD18,AE18)/1.6</f>
        <v>66.875</v>
      </c>
      <c r="AJ18">
        <f>COUNTBLANK(D18:AI18)+COUNTIF(D18:AI18,0)</f>
        <v>1</v>
      </c>
      <c r="AK18">
        <f>0.35*AG18+0.5*AH18+0.15*AI18</f>
        <v>52.53125</v>
      </c>
    </row>
    <row r="19" spans="1:37" x14ac:dyDescent="0.25">
      <c r="A19">
        <v>23083100</v>
      </c>
      <c r="D19">
        <v>1</v>
      </c>
      <c r="E19">
        <v>10</v>
      </c>
      <c r="F19">
        <f>IF(E19&gt;0,1,0)</f>
        <v>1</v>
      </c>
      <c r="G19">
        <v>10</v>
      </c>
      <c r="H19">
        <v>3</v>
      </c>
      <c r="I19">
        <v>10</v>
      </c>
      <c r="J19">
        <v>7</v>
      </c>
      <c r="K19">
        <v>1</v>
      </c>
      <c r="L19">
        <v>10</v>
      </c>
      <c r="M19">
        <v>94</v>
      </c>
      <c r="N19">
        <v>1</v>
      </c>
      <c r="O19">
        <v>1</v>
      </c>
      <c r="P19">
        <v>10</v>
      </c>
      <c r="Q19">
        <v>6</v>
      </c>
      <c r="R19">
        <v>10</v>
      </c>
      <c r="S19">
        <v>1</v>
      </c>
      <c r="T19" s="4">
        <v>93</v>
      </c>
      <c r="U19">
        <v>10</v>
      </c>
      <c r="V19">
        <f>IF(T19&gt;0,1,0)</f>
        <v>1</v>
      </c>
      <c r="W19">
        <v>8</v>
      </c>
      <c r="X19">
        <v>10</v>
      </c>
      <c r="Y19">
        <v>5</v>
      </c>
      <c r="AA19">
        <v>1</v>
      </c>
      <c r="AB19">
        <v>10</v>
      </c>
      <c r="AC19">
        <v>100</v>
      </c>
      <c r="AD19">
        <v>9</v>
      </c>
      <c r="AE19">
        <v>5</v>
      </c>
      <c r="AF19">
        <v>1</v>
      </c>
      <c r="AG19">
        <v>64</v>
      </c>
      <c r="AH19">
        <f>(SUM(M19,T19,AC19)-MIN((M19,T19,AC19)))/2</f>
        <v>97</v>
      </c>
      <c r="AI19">
        <f>SUM(E19,G19,H19,I19,J19,L19,P19,Q19,R19,U19,W19,X19,Y19,Z19,AB19,AD19,AE19)/1.6</f>
        <v>83.125</v>
      </c>
      <c r="AJ19">
        <f>COUNTBLANK(D19:AI19)+COUNTIF(D19:AI19,0)</f>
        <v>1</v>
      </c>
      <c r="AK19">
        <f>0.35*AG19+0.5*AH19+0.15*AI19</f>
        <v>83.368750000000006</v>
      </c>
    </row>
    <row r="20" spans="1:37" x14ac:dyDescent="0.25">
      <c r="A20">
        <v>23098913</v>
      </c>
      <c r="D20">
        <v>1</v>
      </c>
      <c r="E20">
        <v>9</v>
      </c>
      <c r="F20">
        <f>IF(E20&gt;0,1,0)</f>
        <v>1</v>
      </c>
      <c r="G20">
        <v>10</v>
      </c>
      <c r="I20">
        <v>10</v>
      </c>
      <c r="J20">
        <v>7</v>
      </c>
      <c r="K20">
        <v>1</v>
      </c>
      <c r="L20">
        <v>10</v>
      </c>
      <c r="M20">
        <v>55</v>
      </c>
      <c r="N20">
        <v>1</v>
      </c>
      <c r="O20">
        <v>1</v>
      </c>
      <c r="Q20">
        <v>6</v>
      </c>
      <c r="R20">
        <v>10</v>
      </c>
      <c r="S20">
        <v>1</v>
      </c>
      <c r="T20" s="4">
        <v>95</v>
      </c>
      <c r="U20">
        <v>10</v>
      </c>
      <c r="V20">
        <v>0</v>
      </c>
      <c r="W20">
        <v>5</v>
      </c>
      <c r="X20">
        <v>10</v>
      </c>
      <c r="Y20">
        <v>3</v>
      </c>
      <c r="Z20">
        <v>10</v>
      </c>
      <c r="AA20">
        <v>1</v>
      </c>
      <c r="AB20">
        <v>10</v>
      </c>
      <c r="AC20">
        <v>65</v>
      </c>
      <c r="AD20">
        <v>10</v>
      </c>
      <c r="AE20">
        <v>10</v>
      </c>
      <c r="AF20">
        <v>1</v>
      </c>
      <c r="AG20">
        <v>59</v>
      </c>
      <c r="AH20">
        <f>(SUM(M20,T20,AC20)-MIN((M20,T20,AC20)))/2</f>
        <v>80</v>
      </c>
      <c r="AI20">
        <f>SUM(E20,G20,H20,I20,J20,L20,P20,Q20,R20,U20,W20,X20,Y20,Z20,AB20,AD20,AE20)/1.6</f>
        <v>81.25</v>
      </c>
      <c r="AJ20">
        <f>COUNTBLANK(D20:AI20)+COUNTIF(D20:AI20,0)</f>
        <v>3</v>
      </c>
      <c r="AK20">
        <f>0.35*AG20+0.5*AH20+0.15*AI20</f>
        <v>72.837500000000006</v>
      </c>
    </row>
    <row r="21" spans="1:37" x14ac:dyDescent="0.25">
      <c r="A21">
        <v>23185254</v>
      </c>
      <c r="D21">
        <v>1</v>
      </c>
      <c r="E21">
        <v>10</v>
      </c>
      <c r="F21">
        <f>IF(E21&gt;0,1,0)</f>
        <v>1</v>
      </c>
      <c r="G21">
        <v>10</v>
      </c>
      <c r="H21">
        <v>2</v>
      </c>
      <c r="I21">
        <v>10</v>
      </c>
      <c r="J21">
        <v>7</v>
      </c>
      <c r="K21">
        <v>1</v>
      </c>
      <c r="L21">
        <v>6</v>
      </c>
      <c r="M21">
        <v>92</v>
      </c>
      <c r="N21">
        <v>1</v>
      </c>
      <c r="O21">
        <v>1</v>
      </c>
      <c r="P21">
        <v>8</v>
      </c>
      <c r="Q21">
        <v>6</v>
      </c>
      <c r="R21">
        <v>10</v>
      </c>
      <c r="S21">
        <v>1</v>
      </c>
      <c r="T21" s="4">
        <v>100</v>
      </c>
      <c r="U21">
        <v>10</v>
      </c>
      <c r="V21">
        <f>IF(T21&gt;0,1,0)</f>
        <v>1</v>
      </c>
      <c r="W21">
        <v>5</v>
      </c>
      <c r="X21">
        <v>10</v>
      </c>
      <c r="Y21">
        <v>4</v>
      </c>
      <c r="Z21">
        <v>10</v>
      </c>
      <c r="AA21">
        <v>1</v>
      </c>
      <c r="AB21">
        <v>10</v>
      </c>
      <c r="AC21">
        <v>81</v>
      </c>
      <c r="AD21">
        <v>10</v>
      </c>
      <c r="AE21">
        <v>5</v>
      </c>
      <c r="AF21">
        <v>1</v>
      </c>
      <c r="AG21">
        <v>38</v>
      </c>
      <c r="AH21">
        <f>(SUM(M21,T21,AC21)-MIN((M21,T21,AC21)))/2</f>
        <v>96</v>
      </c>
      <c r="AI21">
        <f>SUM(E21,G21,H21,I21,J21,L21,P21,Q21,R21,U21,W21,X21,Y21,Z21,AB21,AD21,AE21)/1.6</f>
        <v>83.125</v>
      </c>
      <c r="AJ21">
        <f>COUNTBLANK(D21:AI21)+COUNTIF(D21:AI21,0)</f>
        <v>0</v>
      </c>
      <c r="AK21">
        <f>0.35*AG21+0.5*AH21+0.15*AI21</f>
        <v>73.768749999999997</v>
      </c>
    </row>
    <row r="22" spans="1:37" x14ac:dyDescent="0.25">
      <c r="A22">
        <v>23230196</v>
      </c>
      <c r="D22">
        <v>1</v>
      </c>
      <c r="E22">
        <v>2</v>
      </c>
      <c r="F22">
        <f>IF(E22&gt;0,1,0)</f>
        <v>1</v>
      </c>
      <c r="G22">
        <v>6</v>
      </c>
      <c r="H22">
        <v>2</v>
      </c>
      <c r="I22">
        <v>0</v>
      </c>
      <c r="J22">
        <v>2</v>
      </c>
      <c r="K22">
        <v>1</v>
      </c>
      <c r="M22">
        <v>0</v>
      </c>
      <c r="N22">
        <v>1</v>
      </c>
      <c r="O22">
        <v>1</v>
      </c>
      <c r="P22">
        <v>10</v>
      </c>
      <c r="S22">
        <v>1</v>
      </c>
      <c r="T22" s="4">
        <v>48</v>
      </c>
      <c r="U22">
        <v>7</v>
      </c>
      <c r="V22">
        <f>IF(T22&gt;0,1,0)</f>
        <v>1</v>
      </c>
      <c r="W22">
        <v>5</v>
      </c>
      <c r="X22">
        <v>10</v>
      </c>
      <c r="Z22">
        <v>10</v>
      </c>
      <c r="AA22">
        <v>1</v>
      </c>
      <c r="AC22">
        <v>29</v>
      </c>
      <c r="AD22">
        <v>3</v>
      </c>
      <c r="AF22">
        <v>1</v>
      </c>
      <c r="AG22">
        <v>45</v>
      </c>
      <c r="AH22">
        <f>(SUM(M22,T22,AC22)-MIN((M22,T22,AC22)))/2</f>
        <v>38.5</v>
      </c>
      <c r="AI22">
        <f>SUM(E22,G22,H22,I22,J22,L22,P22,Q22,R22,U22,W22,X22,Y22,Z22,AB22,AD22,AE22)/1.6</f>
        <v>35.625</v>
      </c>
      <c r="AJ22">
        <f>COUNTBLANK(D22:AI22)+COUNTIF(D22:AI22,0)</f>
        <v>8</v>
      </c>
      <c r="AK22">
        <f>0.35*AG22+0.5*AH22+0.15*AI22</f>
        <v>40.34375</v>
      </c>
    </row>
    <row r="23" spans="1:37" x14ac:dyDescent="0.25">
      <c r="A23">
        <v>23307586</v>
      </c>
      <c r="D23">
        <v>1</v>
      </c>
      <c r="E23">
        <v>5</v>
      </c>
      <c r="F23">
        <f>IF(E23&gt;0,1,0)</f>
        <v>1</v>
      </c>
      <c r="G23">
        <v>10</v>
      </c>
      <c r="H23">
        <v>1</v>
      </c>
      <c r="I23">
        <v>10</v>
      </c>
      <c r="K23">
        <v>1</v>
      </c>
      <c r="M23">
        <v>42</v>
      </c>
      <c r="N23">
        <v>1</v>
      </c>
      <c r="O23">
        <v>1</v>
      </c>
      <c r="P23">
        <v>10</v>
      </c>
      <c r="Q23">
        <v>4</v>
      </c>
      <c r="R23">
        <v>10</v>
      </c>
      <c r="S23">
        <v>1</v>
      </c>
      <c r="T23" s="4">
        <v>70</v>
      </c>
      <c r="U23">
        <v>10</v>
      </c>
      <c r="V23">
        <f>IF(T23&gt;0,1,0)</f>
        <v>1</v>
      </c>
      <c r="W23">
        <v>4</v>
      </c>
      <c r="X23">
        <v>10</v>
      </c>
      <c r="Y23">
        <v>2</v>
      </c>
      <c r="Z23">
        <v>10</v>
      </c>
      <c r="AA23">
        <v>1</v>
      </c>
      <c r="AB23">
        <v>5</v>
      </c>
      <c r="AC23">
        <v>69</v>
      </c>
      <c r="AE23">
        <v>10</v>
      </c>
      <c r="AF23">
        <v>1</v>
      </c>
      <c r="AG23">
        <v>32</v>
      </c>
      <c r="AH23">
        <f>(SUM(M23,T23,AC23)-MIN((M23,T23,AC23)))/2</f>
        <v>69.5</v>
      </c>
      <c r="AI23">
        <f>SUM(E23,G23,H23,I23,J23,L23,P23,Q23,R23,U23,W23,X23,Y23,Z23,AB23,AD23,AE23)/1.6</f>
        <v>63.125</v>
      </c>
      <c r="AJ23">
        <f>COUNTBLANK(D23:AI23)+COUNTIF(D23:AI23,0)</f>
        <v>3</v>
      </c>
      <c r="AK23">
        <f>0.35*AG23+0.5*AH23+0.15*AI23</f>
        <v>55.418750000000003</v>
      </c>
    </row>
    <row r="24" spans="1:37" x14ac:dyDescent="0.25">
      <c r="A24">
        <v>23401201</v>
      </c>
      <c r="D24">
        <v>1</v>
      </c>
      <c r="E24">
        <v>10</v>
      </c>
      <c r="F24">
        <f>IF(E24&gt;0,1,0)</f>
        <v>1</v>
      </c>
      <c r="G24">
        <v>10</v>
      </c>
      <c r="H24">
        <v>2</v>
      </c>
      <c r="I24">
        <v>10</v>
      </c>
      <c r="J24">
        <v>7</v>
      </c>
      <c r="K24">
        <v>1</v>
      </c>
      <c r="M24">
        <v>0</v>
      </c>
      <c r="O24">
        <v>1</v>
      </c>
      <c r="P24">
        <v>10</v>
      </c>
      <c r="Q24">
        <v>10</v>
      </c>
      <c r="S24">
        <v>1</v>
      </c>
      <c r="T24" s="4">
        <v>47</v>
      </c>
      <c r="U24">
        <v>8</v>
      </c>
      <c r="V24">
        <f>IF(T24&gt;0,1,0)</f>
        <v>1</v>
      </c>
      <c r="W24">
        <v>8</v>
      </c>
      <c r="X24">
        <v>10</v>
      </c>
      <c r="Z24">
        <v>10</v>
      </c>
      <c r="AA24">
        <v>1</v>
      </c>
      <c r="AB24">
        <v>7</v>
      </c>
      <c r="AC24">
        <v>58</v>
      </c>
      <c r="AD24">
        <v>9</v>
      </c>
      <c r="AE24">
        <v>10</v>
      </c>
      <c r="AF24">
        <v>1</v>
      </c>
      <c r="AG24">
        <v>38</v>
      </c>
      <c r="AH24">
        <f>(SUM(M24,T24,AC24)-MIN((M24,T24,AC24)))/2</f>
        <v>52.5</v>
      </c>
      <c r="AI24">
        <f>SUM(E24,G24,H24,I24,J24,L24,P24,Q24,R24,U24,W24,X24,Y24,Z24,AB24,AD24,AE24)/1.6</f>
        <v>75.625</v>
      </c>
      <c r="AJ24">
        <f>COUNTBLANK(D24:AI24)+COUNTIF(D24:AI24,0)</f>
        <v>5</v>
      </c>
      <c r="AK24">
        <f>0.35*AG24+0.5*AH24+0.15*AI24</f>
        <v>50.893749999999997</v>
      </c>
    </row>
    <row r="25" spans="1:37" x14ac:dyDescent="0.25">
      <c r="A25">
        <v>23425743</v>
      </c>
      <c r="D25">
        <v>1</v>
      </c>
      <c r="E25">
        <v>10</v>
      </c>
      <c r="F25">
        <f>IF(E25&gt;0,1,0)</f>
        <v>1</v>
      </c>
      <c r="G25">
        <v>10</v>
      </c>
      <c r="H25">
        <v>10</v>
      </c>
      <c r="I25">
        <v>10</v>
      </c>
      <c r="J25">
        <v>2</v>
      </c>
      <c r="K25">
        <v>1</v>
      </c>
      <c r="L25">
        <v>10</v>
      </c>
      <c r="M25">
        <v>79</v>
      </c>
      <c r="N25">
        <v>1</v>
      </c>
      <c r="O25">
        <v>1</v>
      </c>
      <c r="P25">
        <v>10</v>
      </c>
      <c r="Q25">
        <v>10</v>
      </c>
      <c r="R25">
        <v>10</v>
      </c>
      <c r="S25">
        <v>1</v>
      </c>
      <c r="T25" s="4">
        <v>77</v>
      </c>
      <c r="U25">
        <v>2</v>
      </c>
      <c r="V25">
        <f>IF(T25&gt;0,1,0)</f>
        <v>1</v>
      </c>
      <c r="W25">
        <v>7</v>
      </c>
      <c r="X25">
        <v>10</v>
      </c>
      <c r="Y25">
        <v>2</v>
      </c>
      <c r="Z25">
        <v>10</v>
      </c>
      <c r="AA25">
        <v>1</v>
      </c>
      <c r="AB25">
        <v>3</v>
      </c>
      <c r="AC25">
        <v>0</v>
      </c>
      <c r="AD25">
        <v>10</v>
      </c>
      <c r="AE25">
        <v>5</v>
      </c>
      <c r="AF25">
        <v>1</v>
      </c>
      <c r="AG25">
        <v>64</v>
      </c>
      <c r="AH25">
        <f>(SUM(M25,T25,AC25)-MIN((M25,T25,AC25)))/2</f>
        <v>78</v>
      </c>
      <c r="AI25">
        <f>SUM(E25,G25,H25,I25,J25,L25,P25,Q25,R25,U25,W25,X25,Y25,Z25,AB25,AD25,AE25)/1.6</f>
        <v>81.875</v>
      </c>
      <c r="AJ25">
        <f>COUNTBLANK(D25:AI25)+COUNTIF(D25:AI25,0)</f>
        <v>1</v>
      </c>
      <c r="AK25">
        <f>0.35*AG25+0.5*AH25+0.15*AI25</f>
        <v>73.681250000000006</v>
      </c>
    </row>
    <row r="26" spans="1:37" x14ac:dyDescent="0.25">
      <c r="A26">
        <v>23437955</v>
      </c>
      <c r="D26">
        <v>1</v>
      </c>
      <c r="E26">
        <v>10</v>
      </c>
      <c r="F26">
        <f>IF(E26&gt;0,1,0)</f>
        <v>1</v>
      </c>
      <c r="G26">
        <v>6</v>
      </c>
      <c r="H26">
        <v>2</v>
      </c>
      <c r="I26">
        <v>10</v>
      </c>
      <c r="J26">
        <v>10</v>
      </c>
      <c r="K26">
        <v>1</v>
      </c>
      <c r="M26">
        <v>78</v>
      </c>
      <c r="N26">
        <v>1</v>
      </c>
      <c r="O26">
        <v>1</v>
      </c>
      <c r="P26">
        <v>8</v>
      </c>
      <c r="Q26">
        <v>10</v>
      </c>
      <c r="R26">
        <v>10</v>
      </c>
      <c r="S26">
        <v>1</v>
      </c>
      <c r="T26" s="4">
        <v>65</v>
      </c>
      <c r="U26">
        <v>10</v>
      </c>
      <c r="V26">
        <f>IF(T26&gt;0,1,0)</f>
        <v>1</v>
      </c>
      <c r="W26">
        <v>5</v>
      </c>
      <c r="X26">
        <v>10</v>
      </c>
      <c r="AA26">
        <v>1</v>
      </c>
      <c r="AB26">
        <v>10</v>
      </c>
      <c r="AC26">
        <v>94</v>
      </c>
      <c r="AD26">
        <v>10</v>
      </c>
      <c r="AE26">
        <v>7</v>
      </c>
      <c r="AF26">
        <v>1</v>
      </c>
      <c r="AG26">
        <v>48</v>
      </c>
      <c r="AH26">
        <f>(SUM(M26,T26,AC26)-MIN((M26,T26,AC26)))/2</f>
        <v>86</v>
      </c>
      <c r="AI26">
        <f>SUM(E26,G26,H26,I26,J26,L26,P26,Q26,R26,U26,W26,X26,Y26,Z26,AB26,AD26,AE26)/1.6</f>
        <v>73.75</v>
      </c>
      <c r="AJ26">
        <f>COUNTBLANK(D26:AI26)+COUNTIF(D26:AI26,0)</f>
        <v>3</v>
      </c>
      <c r="AK26">
        <f>0.35*AG26+0.5*AH26+0.15*AI26</f>
        <v>70.862499999999997</v>
      </c>
    </row>
    <row r="27" spans="1:37" x14ac:dyDescent="0.25">
      <c r="A27">
        <v>23506638</v>
      </c>
      <c r="D27">
        <v>1</v>
      </c>
      <c r="E27">
        <v>10</v>
      </c>
      <c r="F27">
        <f>IF(E27&gt;0,1,0)</f>
        <v>1</v>
      </c>
      <c r="G27">
        <v>10</v>
      </c>
      <c r="H27">
        <v>10</v>
      </c>
      <c r="I27">
        <v>10</v>
      </c>
      <c r="J27">
        <v>5</v>
      </c>
      <c r="K27">
        <v>1</v>
      </c>
      <c r="M27">
        <v>76</v>
      </c>
      <c r="N27">
        <v>1</v>
      </c>
      <c r="O27">
        <v>1</v>
      </c>
      <c r="P27">
        <v>10</v>
      </c>
      <c r="Q27">
        <v>10</v>
      </c>
      <c r="R27">
        <v>10</v>
      </c>
      <c r="S27">
        <v>1</v>
      </c>
      <c r="T27" s="4">
        <v>100</v>
      </c>
      <c r="U27">
        <v>10</v>
      </c>
      <c r="V27">
        <f>IF(T27&gt;0,1,0)</f>
        <v>1</v>
      </c>
      <c r="W27">
        <v>10</v>
      </c>
      <c r="X27">
        <v>10</v>
      </c>
      <c r="Y27">
        <v>10</v>
      </c>
      <c r="Z27">
        <v>10</v>
      </c>
      <c r="AA27">
        <v>1</v>
      </c>
      <c r="AB27">
        <v>10</v>
      </c>
      <c r="AC27">
        <v>109</v>
      </c>
      <c r="AD27">
        <v>10</v>
      </c>
      <c r="AE27">
        <v>10</v>
      </c>
      <c r="AF27">
        <v>1</v>
      </c>
      <c r="AG27">
        <v>79</v>
      </c>
      <c r="AH27">
        <f>(SUM(M27,T27,AC27)-MIN((M27,T27,AC27)))/2</f>
        <v>104.5</v>
      </c>
      <c r="AI27">
        <f>SUM(E27,G27,H27,I27,J27,L27,P27,Q27,R27,U27,W27,X27,Y27,Z27,AB27,AD27,AE27)/1.6</f>
        <v>96.875</v>
      </c>
      <c r="AJ27">
        <f>COUNTBLANK(D27:AI27)+COUNTIF(D27:AI27,0)</f>
        <v>1</v>
      </c>
      <c r="AK27">
        <f>0.35*AG27+0.5*AH27+0.15*AI27</f>
        <v>94.431250000000006</v>
      </c>
    </row>
    <row r="28" spans="1:37" x14ac:dyDescent="0.25">
      <c r="C28" s="1" t="s">
        <v>15</v>
      </c>
      <c r="D28">
        <f t="shared" ref="D28:L28" si="0">COUNTIF(D4:D27,"&gt;0")</f>
        <v>21</v>
      </c>
      <c r="E28">
        <f t="shared" si="0"/>
        <v>21</v>
      </c>
      <c r="F28">
        <f t="shared" si="0"/>
        <v>19</v>
      </c>
      <c r="G28">
        <f t="shared" si="0"/>
        <v>23</v>
      </c>
      <c r="H28">
        <f t="shared" si="0"/>
        <v>22</v>
      </c>
      <c r="I28">
        <f t="shared" si="0"/>
        <v>21</v>
      </c>
      <c r="J28">
        <f t="shared" si="0"/>
        <v>21</v>
      </c>
      <c r="K28">
        <f t="shared" si="0"/>
        <v>24</v>
      </c>
      <c r="L28">
        <f t="shared" si="0"/>
        <v>17</v>
      </c>
      <c r="M28" s="1">
        <f>COUNTIF(M$4:M$27,"&gt;0")</f>
        <v>22</v>
      </c>
      <c r="N28" s="1">
        <f>COUNTIF(N$4:N$27,"&gt;0")</f>
        <v>18</v>
      </c>
      <c r="O28" s="1">
        <f>COUNTIF(O$4:O$27,"&gt;0")</f>
        <v>24</v>
      </c>
      <c r="P28" s="1">
        <f>COUNTIF(P$4:P$27,"&gt;0")</f>
        <v>21</v>
      </c>
      <c r="Q28" s="1">
        <f>COUNTIF(Q$4:Q$27,"&gt;0")</f>
        <v>22</v>
      </c>
      <c r="R28" s="1">
        <f t="shared" ref="R28:AB28" si="1">COUNTIF(R$4:R$27,"&gt;0")</f>
        <v>21</v>
      </c>
      <c r="S28" s="1">
        <f t="shared" si="1"/>
        <v>24</v>
      </c>
      <c r="T28" s="1">
        <f t="shared" si="1"/>
        <v>24</v>
      </c>
      <c r="U28" s="1">
        <f t="shared" si="1"/>
        <v>22</v>
      </c>
      <c r="V28" s="1">
        <f t="shared" si="1"/>
        <v>23</v>
      </c>
      <c r="W28" s="1">
        <f t="shared" si="1"/>
        <v>21</v>
      </c>
      <c r="X28" s="1">
        <f t="shared" si="1"/>
        <v>22</v>
      </c>
      <c r="Y28" s="1">
        <f t="shared" si="1"/>
        <v>16</v>
      </c>
      <c r="Z28" s="1">
        <f t="shared" si="1"/>
        <v>17</v>
      </c>
      <c r="AA28" s="1">
        <f t="shared" si="1"/>
        <v>24</v>
      </c>
      <c r="AB28" s="1">
        <f t="shared" si="1"/>
        <v>21</v>
      </c>
      <c r="AC28" s="1">
        <f>COUNTIF(AC$4:AC$27,"&gt;0")</f>
        <v>22</v>
      </c>
      <c r="AD28" s="1">
        <f t="shared" ref="AD28:AF28" si="2">COUNTIF(AD$4:AD$27,"&gt;0")</f>
        <v>21</v>
      </c>
      <c r="AE28" s="1">
        <f t="shared" si="2"/>
        <v>20</v>
      </c>
      <c r="AF28" s="1">
        <f t="shared" si="2"/>
        <v>24</v>
      </c>
      <c r="AG28" s="1">
        <f>COUNTIF(AG$4:AG$27,"&gt;0")</f>
        <v>24</v>
      </c>
      <c r="AH28" s="1">
        <f>COUNTIF(AH$4:AH$27,"&gt;0")</f>
        <v>24</v>
      </c>
      <c r="AI28" s="1">
        <f>COUNTIF(AI$4:AI$27,"&gt;0")</f>
        <v>24</v>
      </c>
      <c r="AJ28" s="1"/>
      <c r="AK28" s="1">
        <f>COUNTIF(AK$4:AK$27,"&gt;0")</f>
        <v>24</v>
      </c>
    </row>
    <row r="29" spans="1:37" x14ac:dyDescent="0.25">
      <c r="C29" s="1" t="s">
        <v>9</v>
      </c>
      <c r="M29" s="3">
        <f>AVERAGE(M$4:M$27)</f>
        <v>51.791666666666664</v>
      </c>
      <c r="T29" s="3">
        <f>AVERAGE(T$4:T$27)</f>
        <v>69.833333333333329</v>
      </c>
      <c r="AC29" s="3">
        <f>AVERAGE(AC$4:AC$27)</f>
        <v>52.916666666666664</v>
      </c>
      <c r="AG29" s="3">
        <f>AVERAGE(AG$4:AG$27)</f>
        <v>38.166666666666664</v>
      </c>
      <c r="AH29" s="3">
        <f>AVERAGE(AH$4:AH$27)</f>
        <v>69.354166666666671</v>
      </c>
      <c r="AI29" s="3">
        <f>AVERAGE(AI$4:AI$27)</f>
        <v>67.161458333333329</v>
      </c>
      <c r="AJ29" s="3"/>
      <c r="AK29" s="3">
        <f>AVERAGE(AK$4:AK$27)</f>
        <v>58.10963541666667</v>
      </c>
    </row>
    <row r="30" spans="1:37" x14ac:dyDescent="0.25">
      <c r="C30" s="1" t="s">
        <v>10</v>
      </c>
      <c r="M30" s="3">
        <f>_xlfn.STDEV.S(M$4:M$27)</f>
        <v>28.573291217752512</v>
      </c>
      <c r="T30" s="3">
        <f>_xlfn.STDEV.S(T$4:T$27)</f>
        <v>20.365500808681471</v>
      </c>
      <c r="AC30" s="3">
        <f>_xlfn.STDEV.S(AC$4:AC$27)</f>
        <v>30.562717649857763</v>
      </c>
      <c r="AG30" s="3">
        <f>_xlfn.STDEV.S(AG$4:AG$27)</f>
        <v>17.773127411094947</v>
      </c>
      <c r="AH30" s="3">
        <f>_xlfn.STDEV.S(AH$4:AH$27)</f>
        <v>18.223538986388061</v>
      </c>
      <c r="AI30" s="3">
        <f>_xlfn.STDEV.S(AI$4:AI$27)</f>
        <v>17.994733497619855</v>
      </c>
      <c r="AJ30" s="3"/>
      <c r="AK30" s="3">
        <f>_xlfn.STDEV.S(AK$4:AK$27)</f>
        <v>15.786212680652675</v>
      </c>
    </row>
    <row r="31" spans="1:37" x14ac:dyDescent="0.25">
      <c r="B31">
        <v>0</v>
      </c>
      <c r="C31" s="1" t="s">
        <v>11</v>
      </c>
      <c r="M31" s="1">
        <f>_xlfn.QUARTILE.INC(M$4:M$27,$B31)</f>
        <v>0</v>
      </c>
      <c r="T31" s="3">
        <f>_xlfn.QUARTILE.INC(T$4:T$27,$B31)</f>
        <v>24</v>
      </c>
      <c r="AC31" s="3">
        <f>_xlfn.QUARTILE.INC(AC$4:AC$27,$B31)</f>
        <v>0</v>
      </c>
      <c r="AG31" s="3">
        <f t="shared" ref="AG31:AI35" si="3">_xlfn.QUARTILE.INC(AG$4:AG$27,$B31)</f>
        <v>9</v>
      </c>
      <c r="AH31" s="3">
        <f t="shared" si="3"/>
        <v>38.5</v>
      </c>
      <c r="AI31" s="3">
        <f t="shared" si="3"/>
        <v>26.25</v>
      </c>
      <c r="AJ31" s="3"/>
      <c r="AK31" s="3">
        <f>_xlfn.QUARTILE.INC(AK$4:AK$27,$B31)</f>
        <v>37.993749999999999</v>
      </c>
    </row>
    <row r="32" spans="1:37" x14ac:dyDescent="0.25">
      <c r="B32">
        <v>1</v>
      </c>
      <c r="C32" s="1" t="s">
        <v>12</v>
      </c>
      <c r="M32" s="1">
        <f>_xlfn.QUARTILE.INC(M$4:M$27,$B32)</f>
        <v>33.75</v>
      </c>
      <c r="T32" s="3">
        <f>_xlfn.QUARTILE.INC(T$4:T$27,$B32)</f>
        <v>56.75</v>
      </c>
      <c r="AC32" s="3">
        <f>_xlfn.QUARTILE.INC(AC$4:AC$27,$B32)</f>
        <v>29.75</v>
      </c>
      <c r="AG32" s="3">
        <f t="shared" si="3"/>
        <v>25</v>
      </c>
      <c r="AH32" s="3">
        <f t="shared" si="3"/>
        <v>55.5</v>
      </c>
      <c r="AI32" s="3">
        <f t="shared" si="3"/>
        <v>62.1875</v>
      </c>
      <c r="AJ32" s="3"/>
      <c r="AK32" s="3">
        <f>_xlfn.QUARTILE.INC(AK$4:AK$27,$B32)</f>
        <v>45.815625000000004</v>
      </c>
    </row>
    <row r="33" spans="2:37" x14ac:dyDescent="0.25">
      <c r="B33">
        <v>2</v>
      </c>
      <c r="C33" s="1" t="s">
        <v>2</v>
      </c>
      <c r="M33" s="1">
        <f>_xlfn.QUARTILE.INC(M$4:M$27,$B33)</f>
        <v>57.5</v>
      </c>
      <c r="T33" s="3">
        <f>_xlfn.QUARTILE.INC(T$4:T$27,$B33)</f>
        <v>71</v>
      </c>
      <c r="AC33" s="3">
        <f>_xlfn.QUARTILE.INC(AC$4:AC$27,$B33)</f>
        <v>54</v>
      </c>
      <c r="AG33" s="3">
        <f t="shared" si="3"/>
        <v>36.5</v>
      </c>
      <c r="AH33" s="3">
        <f t="shared" si="3"/>
        <v>70.25</v>
      </c>
      <c r="AI33" s="3">
        <f t="shared" si="3"/>
        <v>70.9375</v>
      </c>
      <c r="AJ33" s="3"/>
      <c r="AK33" s="3">
        <f>_xlfn.QUARTILE.INC(AK$4:AK$27,$B33)</f>
        <v>53.503124999999997</v>
      </c>
    </row>
    <row r="34" spans="2:37" x14ac:dyDescent="0.25">
      <c r="B34">
        <v>3</v>
      </c>
      <c r="C34" s="1" t="s">
        <v>13</v>
      </c>
      <c r="M34" s="1">
        <f>_xlfn.QUARTILE.INC(M$4:M$27,$B34)</f>
        <v>72.25</v>
      </c>
      <c r="T34" s="3">
        <f>_xlfn.QUARTILE.INC(T$4:T$27,$B34)</f>
        <v>78.25</v>
      </c>
      <c r="AC34" s="3">
        <f>_xlfn.QUARTILE.INC(AC$4:AC$27,$B34)</f>
        <v>76.25</v>
      </c>
      <c r="AG34" s="3">
        <f t="shared" si="3"/>
        <v>48.75</v>
      </c>
      <c r="AH34" s="3">
        <f t="shared" si="3"/>
        <v>78.5</v>
      </c>
      <c r="AI34" s="3">
        <f t="shared" si="3"/>
        <v>77.96875</v>
      </c>
      <c r="AJ34" s="3"/>
      <c r="AK34" s="3">
        <f>_xlfn.QUARTILE.INC(AK$4:AK$27,$B34)</f>
        <v>71.356250000000003</v>
      </c>
    </row>
    <row r="35" spans="2:37" x14ac:dyDescent="0.25">
      <c r="B35">
        <v>4</v>
      </c>
      <c r="C35" s="1" t="s">
        <v>14</v>
      </c>
      <c r="M35" s="1">
        <f>_xlfn.QUARTILE.INC(M$4:M$27,$B35)</f>
        <v>94</v>
      </c>
      <c r="T35" s="3">
        <f>_xlfn.QUARTILE.INC(T$4:T$27,$B35)</f>
        <v>107</v>
      </c>
      <c r="AC35" s="3">
        <f>_xlfn.QUARTILE.INC(AC$4:AC$27,$B35)</f>
        <v>109</v>
      </c>
      <c r="AG35" s="3">
        <f t="shared" si="3"/>
        <v>79</v>
      </c>
      <c r="AH35" s="3">
        <f t="shared" si="3"/>
        <v>104.5</v>
      </c>
      <c r="AI35" s="3">
        <f t="shared" si="3"/>
        <v>96.875</v>
      </c>
      <c r="AJ35" s="3"/>
      <c r="AK35" s="3">
        <f>_xlfn.QUARTILE.INC(AK$4:AK$27,$B35)</f>
        <v>94.431250000000006</v>
      </c>
    </row>
  </sheetData>
  <sortState ref="A4:AQ27">
    <sortCondition ref="A4:A2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2016-02-01T14:03:37Z</dcterms:created>
  <dcterms:modified xsi:type="dcterms:W3CDTF">2016-05-29T22:47:26Z</dcterms:modified>
</cp:coreProperties>
</file>