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sbrandt63/Dropbox/Mac/Desktop/"/>
    </mc:Choice>
  </mc:AlternateContent>
  <xr:revisionPtr revIDLastSave="0" documentId="8_{04C39BCF-C6EC-7B46-94E8-618D49B0144E}" xr6:coauthVersionLast="47" xr6:coauthVersionMax="47" xr10:uidLastSave="{00000000-0000-0000-0000-000000000000}"/>
  <bookViews>
    <workbookView xWindow="-38400" yWindow="-1460" windowWidth="38400" windowHeight="21100" activeTab="8" xr2:uid="{00000000-000D-0000-FFFF-FFFF00000000}"/>
  </bookViews>
  <sheets>
    <sheet name="Totals" sheetId="19" r:id="rId1"/>
    <sheet name="preproduction labor" sheetId="14" r:id="rId2"/>
    <sheet name="schedule" sheetId="12" r:id="rId3"/>
    <sheet name="PM labor" sheetId="10" r:id="rId4"/>
    <sheet name="preproduction materals" sheetId="11" r:id="rId5"/>
    <sheet name="production labor" sheetId="15" r:id="rId6"/>
    <sheet name="production materials" sheetId="16" r:id="rId7"/>
    <sheet name="post production labor" sheetId="17" r:id="rId8"/>
    <sheet name="post production materials" sheetId="1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0" l="1"/>
  <c r="F6" i="10" s="1"/>
  <c r="D7" i="10"/>
  <c r="F7" i="10" s="1"/>
  <c r="D8" i="10"/>
  <c r="F8" i="10" s="1"/>
  <c r="D9" i="10"/>
  <c r="F9" i="10" s="1"/>
  <c r="D10" i="10"/>
  <c r="F10" i="10" s="1"/>
  <c r="D11" i="10"/>
  <c r="F11" i="10" s="1"/>
  <c r="D12" i="10"/>
  <c r="F12" i="10" s="1"/>
  <c r="D13" i="10"/>
  <c r="F13" i="10" s="1"/>
  <c r="D14" i="10"/>
  <c r="F14" i="10" s="1"/>
  <c r="D15" i="10"/>
  <c r="F15" i="10" s="1"/>
  <c r="D16" i="10"/>
  <c r="D17" i="10"/>
  <c r="D18" i="10"/>
  <c r="F16" i="10"/>
  <c r="F17" i="10"/>
  <c r="F18" i="10"/>
  <c r="D19" i="19"/>
  <c r="D19" i="12"/>
  <c r="D21" i="12"/>
  <c r="D20" i="12"/>
  <c r="D18" i="12"/>
  <c r="D17" i="12"/>
  <c r="D16" i="12"/>
  <c r="D15" i="12"/>
  <c r="D14" i="12"/>
  <c r="D13" i="12"/>
  <c r="D12" i="12"/>
  <c r="D11" i="12"/>
  <c r="D10" i="12"/>
  <c r="B21" i="19"/>
  <c r="B20" i="19"/>
  <c r="B19" i="19"/>
  <c r="D9" i="19"/>
  <c r="D8" i="19"/>
  <c r="D7" i="19"/>
  <c r="E19" i="18"/>
  <c r="E18" i="18"/>
  <c r="E17" i="18"/>
  <c r="E16" i="18"/>
  <c r="E15" i="18"/>
  <c r="E14" i="18"/>
  <c r="E13" i="18"/>
  <c r="E12" i="18"/>
  <c r="E11" i="18"/>
  <c r="E10" i="18"/>
  <c r="E9" i="18"/>
  <c r="E8" i="18"/>
  <c r="E20" i="18" s="1"/>
  <c r="E7" i="18"/>
  <c r="D12" i="17"/>
  <c r="F12" i="17" s="1"/>
  <c r="F11" i="17"/>
  <c r="D11" i="17"/>
  <c r="D10" i="17"/>
  <c r="F10" i="17" s="1"/>
  <c r="D9" i="17"/>
  <c r="F9" i="17" s="1"/>
  <c r="D8" i="17"/>
  <c r="F8" i="17" s="1"/>
  <c r="D7" i="17"/>
  <c r="F7" i="17" s="1"/>
  <c r="D6" i="17"/>
  <c r="F6" i="17" s="1"/>
  <c r="D5" i="17"/>
  <c r="F5" i="17" s="1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20" i="16" s="1"/>
  <c r="D8" i="15"/>
  <c r="F8" i="15" s="1"/>
  <c r="D12" i="15"/>
  <c r="F12" i="15" s="1"/>
  <c r="D11" i="15"/>
  <c r="F11" i="15" s="1"/>
  <c r="D10" i="15"/>
  <c r="F10" i="15" s="1"/>
  <c r="D9" i="15"/>
  <c r="F9" i="15" s="1"/>
  <c r="D7" i="15"/>
  <c r="F7" i="15" s="1"/>
  <c r="D6" i="15"/>
  <c r="F6" i="15" s="1"/>
  <c r="D5" i="15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D12" i="14"/>
  <c r="F12" i="14" s="1"/>
  <c r="D11" i="14"/>
  <c r="F11" i="14" s="1"/>
  <c r="D10" i="14"/>
  <c r="F10" i="14" s="1"/>
  <c r="D9" i="14"/>
  <c r="F9" i="14" s="1"/>
  <c r="F8" i="14"/>
  <c r="D8" i="14"/>
  <c r="D7" i="14"/>
  <c r="F7" i="14" s="1"/>
  <c r="D6" i="14"/>
  <c r="F6" i="14" s="1"/>
  <c r="D5" i="14"/>
  <c r="E21" i="18" l="1"/>
  <c r="E22" i="18" s="1"/>
  <c r="F13" i="17"/>
  <c r="D13" i="17"/>
  <c r="E21" i="16"/>
  <c r="E22" i="16" s="1"/>
  <c r="D13" i="15"/>
  <c r="D14" i="15" s="1"/>
  <c r="D15" i="15" s="1"/>
  <c r="F5" i="15"/>
  <c r="F13" i="15" s="1"/>
  <c r="E20" i="11"/>
  <c r="E21" i="11" s="1"/>
  <c r="E22" i="11" s="1"/>
  <c r="D13" i="14"/>
  <c r="D14" i="14" s="1"/>
  <c r="D15" i="14" s="1"/>
  <c r="F5" i="14"/>
  <c r="F13" i="14" s="1"/>
  <c r="D5" i="10"/>
  <c r="F5" i="10" s="1"/>
  <c r="E23" i="18" l="1"/>
  <c r="E24" i="18" s="1"/>
  <c r="F14" i="17"/>
  <c r="F15" i="17" s="1"/>
  <c r="D21" i="19" s="1"/>
  <c r="D14" i="17"/>
  <c r="D15" i="17" s="1"/>
  <c r="E23" i="16"/>
  <c r="E24" i="16" s="1"/>
  <c r="F14" i="15"/>
  <c r="F15" i="15" s="1"/>
  <c r="D20" i="19" s="1"/>
  <c r="E23" i="11"/>
  <c r="E24" i="11" s="1"/>
  <c r="F14" i="14"/>
  <c r="F15" i="14" s="1"/>
  <c r="F19" i="10"/>
  <c r="D19" i="10"/>
  <c r="D20" i="10" l="1"/>
  <c r="D21" i="10" s="1"/>
  <c r="B18" i="19" s="1"/>
  <c r="F20" i="10"/>
  <c r="F21" i="10" s="1"/>
  <c r="B29" i="19" l="1"/>
  <c r="D18" i="19"/>
  <c r="B22" i="19" l="1"/>
  <c r="D11" i="19"/>
  <c r="D28" i="19" s="1"/>
  <c r="D22" i="19"/>
  <c r="D30" i="19" s="1"/>
  <c r="D32" i="19" l="1"/>
</calcChain>
</file>

<file path=xl/sharedStrings.xml><?xml version="1.0" encoding="utf-8"?>
<sst xmlns="http://schemas.openxmlformats.org/spreadsheetml/2006/main" count="182" uniqueCount="82">
  <si>
    <t>Break down chart</t>
  </si>
  <si>
    <t>Total cost</t>
  </si>
  <si>
    <t>Fill-in</t>
  </si>
  <si>
    <t>(Subtotal)</t>
  </si>
  <si>
    <t>total cost</t>
  </si>
  <si>
    <t xml:space="preserve">total </t>
  </si>
  <si>
    <t>Total labor</t>
  </si>
  <si>
    <t>Subtotal</t>
  </si>
  <si>
    <t>Totals</t>
  </si>
  <si>
    <t>Total man hours</t>
  </si>
  <si>
    <t>Total materials</t>
  </si>
  <si>
    <t>Prepared by:</t>
  </si>
  <si>
    <t>Date:</t>
  </si>
  <si>
    <t>Procedure:</t>
  </si>
  <si>
    <t>Number of Crew</t>
  </si>
  <si>
    <t>Number of Hours</t>
  </si>
  <si>
    <t>Person Hours</t>
  </si>
  <si>
    <t>Labor Rate</t>
  </si>
  <si>
    <t>Cost</t>
  </si>
  <si>
    <t>Subtotal:</t>
  </si>
  <si>
    <t>10% Contingency:</t>
  </si>
  <si>
    <t>Total:</t>
  </si>
  <si>
    <t>Quantity</t>
  </si>
  <si>
    <t>Unit</t>
  </si>
  <si>
    <t>Material</t>
  </si>
  <si>
    <t>Unit Cost</t>
  </si>
  <si>
    <t>Extended Cost</t>
  </si>
  <si>
    <t>5% Hardware Estimate:</t>
  </si>
  <si>
    <t>Total labor cost</t>
  </si>
  <si>
    <t>hire team</t>
  </si>
  <si>
    <t>Meet with clients</t>
  </si>
  <si>
    <t>task</t>
  </si>
  <si>
    <t>duration</t>
  </si>
  <si>
    <t>start date</t>
  </si>
  <si>
    <t>PM Sue Brandt</t>
  </si>
  <si>
    <t>Gantt Table</t>
  </si>
  <si>
    <t>Person hours</t>
  </si>
  <si>
    <t>research costs</t>
  </si>
  <si>
    <t>totals</t>
  </si>
  <si>
    <t>Project Manager</t>
  </si>
  <si>
    <t>Labor</t>
  </si>
  <si>
    <t>Campaign project</t>
  </si>
  <si>
    <t>Preproduction labor</t>
  </si>
  <si>
    <t>build team</t>
  </si>
  <si>
    <r>
      <t>b</t>
    </r>
    <r>
      <rPr>
        <sz val="11"/>
        <color theme="1"/>
        <rFont val="Calibri"/>
        <family val="2"/>
        <scheme val="minor"/>
      </rPr>
      <t>uy materials</t>
    </r>
  </si>
  <si>
    <t>build booth</t>
  </si>
  <si>
    <t>ea</t>
  </si>
  <si>
    <t>bindefr</t>
  </si>
  <si>
    <t>production labor</t>
  </si>
  <si>
    <t>load in.</t>
  </si>
  <si>
    <t>set up</t>
  </si>
  <si>
    <t>test</t>
  </si>
  <si>
    <t>run event</t>
  </si>
  <si>
    <t>close</t>
  </si>
  <si>
    <t>strike</t>
  </si>
  <si>
    <t>Pre-production materials</t>
  </si>
  <si>
    <t>binder</t>
  </si>
  <si>
    <t>post production labor</t>
  </si>
  <si>
    <t>meeting</t>
  </si>
  <si>
    <t>rebuild</t>
  </si>
  <si>
    <t>store gear</t>
  </si>
  <si>
    <t>Postproduction materials</t>
  </si>
  <si>
    <t>storate</t>
  </si>
  <si>
    <t>Materials</t>
  </si>
  <si>
    <t xml:space="preserve">Preproduction </t>
  </si>
  <si>
    <t>Production</t>
  </si>
  <si>
    <t>Postproduction</t>
  </si>
  <si>
    <t>Pop up event estimate</t>
  </si>
  <si>
    <t>Total==$25 X hrs</t>
  </si>
  <si>
    <t>Campaign project PM</t>
  </si>
  <si>
    <t>post production review</t>
  </si>
  <si>
    <t>End Date</t>
  </si>
  <si>
    <t>create a communications plan</t>
  </si>
  <si>
    <t>Create a marketing plan</t>
  </si>
  <si>
    <t>Safety analysis</t>
  </si>
  <si>
    <t>Production meetings</t>
  </si>
  <si>
    <t>charts GANT, PERT and WBS</t>
  </si>
  <si>
    <t>estimate</t>
  </si>
  <si>
    <t xml:space="preserve">Production   </t>
  </si>
  <si>
    <t>load in</t>
  </si>
  <si>
    <t xml:space="preserve">Tech </t>
  </si>
  <si>
    <t>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</si>
</sst>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Continuous" vertical="center"/>
    </xf>
    <xf numFmtId="44" fontId="0" fillId="0" borderId="0" xfId="1" applyFont="1" applyBorder="1"/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44" fontId="0" fillId="0" borderId="0" xfId="1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44" fontId="0" fillId="0" borderId="1" xfId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4" fontId="0" fillId="0" borderId="0" xfId="1" applyFont="1"/>
    <xf numFmtId="0" fontId="5" fillId="0" borderId="0" xfId="0" applyFont="1" applyAlignment="1">
      <alignment horizontal="right"/>
    </xf>
    <xf numFmtId="44" fontId="5" fillId="0" borderId="0" xfId="1" applyFont="1"/>
    <xf numFmtId="44" fontId="4" fillId="0" borderId="0" xfId="1" applyFont="1" applyBorder="1" applyAlignment="1">
      <alignment horizontal="left"/>
    </xf>
    <xf numFmtId="44" fontId="0" fillId="0" borderId="0" xfId="1" applyFont="1" applyBorder="1" applyAlignment="1">
      <alignment horizontal="center"/>
    </xf>
    <xf numFmtId="0" fontId="0" fillId="0" borderId="0" xfId="0" applyAlignment="1">
      <alignment horizontal="right" wrapText="1"/>
    </xf>
    <xf numFmtId="44" fontId="0" fillId="0" borderId="0" xfId="1" applyFont="1" applyBorder="1" applyAlignment="1">
      <alignment horizontal="right" wrapText="1"/>
    </xf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2" fillId="0" borderId="15" xfId="0" applyFont="1" applyBorder="1"/>
    <xf numFmtId="0" fontId="0" fillId="0" borderId="17" xfId="0" applyBorder="1"/>
    <xf numFmtId="0" fontId="2" fillId="0" borderId="10" xfId="0" applyFont="1" applyBorder="1"/>
    <xf numFmtId="0" fontId="2" fillId="0" borderId="13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2" fillId="0" borderId="18" xfId="0" applyFont="1" applyBorder="1"/>
    <xf numFmtId="0" fontId="0" fillId="0" borderId="2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1" xfId="0" quotePrefix="1" applyNumberFormat="1" applyBorder="1" applyAlignment="1">
      <alignment horizontal="center"/>
    </xf>
    <xf numFmtId="44" fontId="0" fillId="2" borderId="22" xfId="0" applyNumberFormat="1" applyFill="1" applyBorder="1"/>
    <xf numFmtId="0" fontId="2" fillId="2" borderId="16" xfId="0" applyFont="1" applyFill="1" applyBorder="1"/>
    <xf numFmtId="0" fontId="2" fillId="2" borderId="14" xfId="0" applyFont="1" applyFill="1" applyBorder="1"/>
    <xf numFmtId="0" fontId="2" fillId="2" borderId="8" xfId="0" applyFont="1" applyFill="1" applyBorder="1"/>
    <xf numFmtId="44" fontId="0" fillId="2" borderId="1" xfId="1" applyFont="1" applyFill="1" applyBorder="1"/>
    <xf numFmtId="44" fontId="0" fillId="2" borderId="0" xfId="1" applyFont="1" applyFill="1" applyBorder="1"/>
    <xf numFmtId="44" fontId="5" fillId="2" borderId="0" xfId="1" applyFont="1" applyFill="1"/>
    <xf numFmtId="0" fontId="0" fillId="2" borderId="0" xfId="0" applyFill="1"/>
    <xf numFmtId="0" fontId="5" fillId="2" borderId="0" xfId="0" applyFont="1" applyFill="1"/>
    <xf numFmtId="44" fontId="0" fillId="2" borderId="0" xfId="1" applyFont="1" applyFill="1"/>
    <xf numFmtId="0" fontId="0" fillId="2" borderId="1" xfId="0" applyFill="1" applyBorder="1"/>
    <xf numFmtId="0" fontId="2" fillId="0" borderId="1" xfId="0" applyFont="1" applyBorder="1" applyAlignment="1">
      <alignment horizontal="left"/>
    </xf>
    <xf numFmtId="0" fontId="0" fillId="0" borderId="25" xfId="0" applyBorder="1"/>
    <xf numFmtId="0" fontId="0" fillId="0" borderId="29" xfId="0" applyBorder="1"/>
    <xf numFmtId="0" fontId="0" fillId="3" borderId="0" xfId="0" applyFill="1"/>
    <xf numFmtId="165" fontId="0" fillId="2" borderId="3" xfId="0" applyNumberFormat="1" applyFill="1" applyBorder="1"/>
    <xf numFmtId="43" fontId="0" fillId="2" borderId="19" xfId="0" applyNumberFormat="1" applyFill="1" applyBorder="1" applyAlignment="1">
      <alignment horizontal="right"/>
    </xf>
    <xf numFmtId="43" fontId="0" fillId="2" borderId="2" xfId="0" applyNumberFormat="1" applyFill="1" applyBorder="1" applyAlignment="1">
      <alignment horizontal="right"/>
    </xf>
    <xf numFmtId="43" fontId="0" fillId="2" borderId="26" xfId="0" applyNumberFormat="1" applyFill="1" applyBorder="1" applyAlignment="1">
      <alignment horizontal="right"/>
    </xf>
    <xf numFmtId="43" fontId="0" fillId="2" borderId="1" xfId="0" applyNumberFormat="1" applyFill="1" applyBorder="1" applyAlignment="1">
      <alignment horizontal="right"/>
    </xf>
    <xf numFmtId="43" fontId="0" fillId="2" borderId="0" xfId="0" applyNumberFormat="1" applyFill="1"/>
    <xf numFmtId="43" fontId="0" fillId="2" borderId="20" xfId="0" applyNumberFormat="1" applyFill="1" applyBorder="1" applyAlignment="1">
      <alignment horizontal="center"/>
    </xf>
    <xf numFmtId="43" fontId="0" fillId="2" borderId="23" xfId="0" applyNumberFormat="1" applyFill="1" applyBorder="1"/>
    <xf numFmtId="43" fontId="0" fillId="2" borderId="27" xfId="0" applyNumberFormat="1" applyFill="1" applyBorder="1"/>
    <xf numFmtId="43" fontId="0" fillId="2" borderId="22" xfId="0" applyNumberFormat="1" applyFill="1" applyBorder="1"/>
    <xf numFmtId="43" fontId="0" fillId="2" borderId="20" xfId="0" applyNumberFormat="1" applyFill="1" applyBorder="1"/>
    <xf numFmtId="43" fontId="0" fillId="2" borderId="28" xfId="0" applyNumberFormat="1" applyFill="1" applyBorder="1"/>
    <xf numFmtId="0" fontId="2" fillId="0" borderId="25" xfId="0" applyFont="1" applyBorder="1"/>
    <xf numFmtId="43" fontId="0" fillId="2" borderId="23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left"/>
    </xf>
    <xf numFmtId="14" fontId="0" fillId="0" borderId="1" xfId="1" applyNumberFormat="1" applyFont="1" applyBorder="1" applyAlignment="1">
      <alignment horizontal="left"/>
    </xf>
    <xf numFmtId="14" fontId="0" fillId="0" borderId="1" xfId="0" quotePrefix="1" applyNumberFormat="1" applyBorder="1" applyAlignment="1">
      <alignment horizontal="left"/>
    </xf>
    <xf numFmtId="0" fontId="2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55809</xdr:colOff>
      <xdr:row>0</xdr:row>
      <xdr:rowOff>0</xdr:rowOff>
    </xdr:from>
    <xdr:to>
      <xdr:col>16</xdr:col>
      <xdr:colOff>290308</xdr:colOff>
      <xdr:row>28</xdr:row>
      <xdr:rowOff>118097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B7A77E-7E5C-A0D7-4E43-E504BFB98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8653" y="0"/>
          <a:ext cx="8343857" cy="5361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35573-3500-4760-A24F-40D1F1C6F1F9}">
  <dimension ref="A1:D32"/>
  <sheetViews>
    <sheetView workbookViewId="0">
      <selection activeCell="D18" sqref="D18"/>
    </sheetView>
  </sheetViews>
  <sheetFormatPr baseColWidth="10" defaultColWidth="8.83203125" defaultRowHeight="15" x14ac:dyDescent="0.2"/>
  <cols>
    <col min="1" max="1" width="17.1640625" bestFit="1" customWidth="1"/>
    <col min="2" max="2" width="11.83203125" bestFit="1" customWidth="1"/>
    <col min="3" max="3" width="14.6640625" bestFit="1" customWidth="1"/>
    <col min="4" max="4" width="10.1640625" bestFit="1" customWidth="1"/>
  </cols>
  <sheetData>
    <row r="1" spans="1:4" ht="16" x14ac:dyDescent="0.2">
      <c r="A1" s="16" t="s">
        <v>67</v>
      </c>
      <c r="C1" s="18"/>
      <c r="D1" s="20" t="s">
        <v>11</v>
      </c>
    </row>
    <row r="2" spans="1:4" x14ac:dyDescent="0.2">
      <c r="C2" s="18"/>
      <c r="D2" s="17" t="s">
        <v>12</v>
      </c>
    </row>
    <row r="3" spans="1:4" ht="16" thickBot="1" x14ac:dyDescent="0.25">
      <c r="C3" s="18"/>
      <c r="D3" s="20"/>
    </row>
    <row r="4" spans="1:4" x14ac:dyDescent="0.2">
      <c r="A4" s="14" t="s">
        <v>63</v>
      </c>
      <c r="B4" s="43"/>
      <c r="C4" s="14"/>
      <c r="D4" s="10" t="s">
        <v>2</v>
      </c>
    </row>
    <row r="5" spans="1:4" ht="16" thickBot="1" x14ac:dyDescent="0.25">
      <c r="A5" s="15"/>
      <c r="B5" s="40"/>
      <c r="C5" s="7"/>
      <c r="D5" s="11"/>
    </row>
    <row r="6" spans="1:4" x14ac:dyDescent="0.2">
      <c r="A6" s="45"/>
      <c r="B6" s="67"/>
      <c r="C6" s="67"/>
      <c r="D6" s="79"/>
    </row>
    <row r="7" spans="1:4" x14ac:dyDescent="0.2">
      <c r="A7" s="12" t="s">
        <v>64</v>
      </c>
      <c r="B7" s="68"/>
      <c r="C7" s="68"/>
      <c r="D7" s="80">
        <f>+'preproduction materals'!E24</f>
        <v>2.31</v>
      </c>
    </row>
    <row r="8" spans="1:4" x14ac:dyDescent="0.2">
      <c r="A8" s="12" t="s">
        <v>65</v>
      </c>
      <c r="B8" s="68"/>
      <c r="C8" s="68"/>
      <c r="D8" s="80">
        <f>+'production materials'!E24</f>
        <v>4.62</v>
      </c>
    </row>
    <row r="9" spans="1:4" x14ac:dyDescent="0.2">
      <c r="A9" s="12" t="s">
        <v>66</v>
      </c>
      <c r="B9" s="68"/>
      <c r="C9" s="68"/>
      <c r="D9" s="80">
        <f>+'post production materials'!E24</f>
        <v>697.62</v>
      </c>
    </row>
    <row r="10" spans="1:4" ht="16" thickBot="1" x14ac:dyDescent="0.25">
      <c r="A10" s="47"/>
      <c r="B10" s="49"/>
      <c r="C10" s="49" t="s">
        <v>1</v>
      </c>
      <c r="D10" s="54"/>
    </row>
    <row r="11" spans="1:4" x14ac:dyDescent="0.2">
      <c r="A11" s="6" t="s">
        <v>38</v>
      </c>
      <c r="B11" s="36"/>
      <c r="C11" s="4" t="s">
        <v>5</v>
      </c>
      <c r="D11" s="69">
        <f>SUM(D6:D10)</f>
        <v>704.55</v>
      </c>
    </row>
    <row r="12" spans="1:4" ht="16" thickBot="1" x14ac:dyDescent="0.25">
      <c r="A12" s="7" t="s">
        <v>3</v>
      </c>
      <c r="B12" s="37"/>
      <c r="C12" s="5"/>
      <c r="D12" s="2"/>
    </row>
    <row r="14" spans="1:4" ht="16" thickBot="1" x14ac:dyDescent="0.25"/>
    <row r="15" spans="1:4" x14ac:dyDescent="0.2">
      <c r="A15" s="14" t="s">
        <v>40</v>
      </c>
      <c r="B15" s="10" t="s">
        <v>36</v>
      </c>
      <c r="C15" s="14"/>
      <c r="D15" s="10" t="s">
        <v>2</v>
      </c>
    </row>
    <row r="16" spans="1:4" ht="16" thickBot="1" x14ac:dyDescent="0.25">
      <c r="A16" s="15"/>
      <c r="B16" s="15"/>
      <c r="C16" s="7"/>
      <c r="D16" s="11"/>
    </row>
    <row r="17" spans="1:4" ht="16" thickBot="1" x14ac:dyDescent="0.25">
      <c r="A17" s="48"/>
      <c r="B17" s="70"/>
      <c r="C17" s="46"/>
      <c r="D17" s="75"/>
    </row>
    <row r="18" spans="1:4" ht="16" thickBot="1" x14ac:dyDescent="0.25">
      <c r="A18" s="81" t="s">
        <v>39</v>
      </c>
      <c r="B18" s="71">
        <f>+'PM labor'!D21</f>
        <v>39.6</v>
      </c>
      <c r="C18" s="46"/>
      <c r="D18" s="82">
        <f>+'PM labor'!F21</f>
        <v>990</v>
      </c>
    </row>
    <row r="19" spans="1:4" ht="16" thickBot="1" x14ac:dyDescent="0.25">
      <c r="A19" s="66" t="s">
        <v>64</v>
      </c>
      <c r="B19" s="71">
        <f>+'preproduction labor'!D15</f>
        <v>85.8</v>
      </c>
      <c r="C19" s="46" t="s">
        <v>68</v>
      </c>
      <c r="D19" s="76">
        <f>+'preproduction labor'!F15</f>
        <v>2145</v>
      </c>
    </row>
    <row r="20" spans="1:4" ht="16" thickBot="1" x14ac:dyDescent="0.25">
      <c r="A20" s="66" t="s">
        <v>65</v>
      </c>
      <c r="B20" s="72">
        <f>+'production labor'!D15</f>
        <v>23.1</v>
      </c>
      <c r="C20" s="46" t="s">
        <v>68</v>
      </c>
      <c r="D20" s="77">
        <f>+'production labor'!F15</f>
        <v>577.5</v>
      </c>
    </row>
    <row r="21" spans="1:4" ht="16" thickBot="1" x14ac:dyDescent="0.25">
      <c r="A21" s="66" t="s">
        <v>66</v>
      </c>
      <c r="B21" s="73">
        <f>+'post production labor'!D15</f>
        <v>19.8</v>
      </c>
      <c r="C21" s="46" t="s">
        <v>68</v>
      </c>
      <c r="D21" s="78">
        <f>+'post production labor'!F15</f>
        <v>495</v>
      </c>
    </row>
    <row r="22" spans="1:4" x14ac:dyDescent="0.2">
      <c r="A22" s="6" t="s">
        <v>6</v>
      </c>
      <c r="B22" s="74">
        <f>SUM(B17:B21)</f>
        <v>168.3</v>
      </c>
      <c r="C22" s="4" t="s">
        <v>4</v>
      </c>
      <c r="D22" s="69">
        <f>SUM(D17:D21)</f>
        <v>4207.5</v>
      </c>
    </row>
    <row r="23" spans="1:4" ht="16" thickBot="1" x14ac:dyDescent="0.25">
      <c r="A23" s="7" t="s">
        <v>7</v>
      </c>
      <c r="B23" s="37"/>
      <c r="C23" s="5"/>
      <c r="D23" s="2"/>
    </row>
    <row r="25" spans="1:4" ht="16" thickBot="1" x14ac:dyDescent="0.25"/>
    <row r="26" spans="1:4" x14ac:dyDescent="0.2">
      <c r="A26" s="6" t="s">
        <v>8</v>
      </c>
      <c r="B26" s="9"/>
      <c r="C26" s="9" t="s">
        <v>0</v>
      </c>
      <c r="D26" s="10" t="s">
        <v>2</v>
      </c>
    </row>
    <row r="27" spans="1:4" ht="16" thickBot="1" x14ac:dyDescent="0.25">
      <c r="A27" s="39"/>
      <c r="B27" s="12"/>
      <c r="C27" s="12"/>
      <c r="D27" s="13"/>
    </row>
    <row r="28" spans="1:4" ht="16" thickBot="1" x14ac:dyDescent="0.25">
      <c r="A28" s="8" t="s">
        <v>10</v>
      </c>
      <c r="B28" s="41"/>
      <c r="C28" s="41"/>
      <c r="D28" s="55">
        <f>SUM(D11)</f>
        <v>704.55</v>
      </c>
    </row>
    <row r="29" spans="1:4" ht="16" thickBot="1" x14ac:dyDescent="0.25">
      <c r="A29" s="42" t="s">
        <v>9</v>
      </c>
      <c r="B29" s="56">
        <f>SUM(B17+B19+B21)</f>
        <v>105.6</v>
      </c>
      <c r="C29" s="8"/>
      <c r="D29" s="38"/>
    </row>
    <row r="30" spans="1:4" ht="16" thickBot="1" x14ac:dyDescent="0.25">
      <c r="A30" s="8" t="s">
        <v>28</v>
      </c>
      <c r="B30" s="41"/>
      <c r="C30" s="41"/>
      <c r="D30" s="55">
        <f>SUM(D22)</f>
        <v>4207.5</v>
      </c>
    </row>
    <row r="31" spans="1:4" x14ac:dyDescent="0.2">
      <c r="A31" s="39"/>
      <c r="B31" s="39"/>
      <c r="C31" s="39"/>
      <c r="D31" s="39"/>
    </row>
    <row r="32" spans="1:4" ht="16" thickBot="1" x14ac:dyDescent="0.25">
      <c r="A32" s="7" t="s">
        <v>1</v>
      </c>
      <c r="B32" s="7"/>
      <c r="C32" s="7"/>
      <c r="D32" s="57">
        <f>SUM(D28:D30)</f>
        <v>4912.05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F9CE3-494D-402F-AB7F-3AF585148D63}">
  <sheetPr>
    <tabColor rgb="FF92D050"/>
  </sheetPr>
  <dimension ref="A1:F15"/>
  <sheetViews>
    <sheetView workbookViewId="0">
      <selection activeCell="A22" sqref="A22"/>
    </sheetView>
  </sheetViews>
  <sheetFormatPr baseColWidth="10" defaultColWidth="8.83203125" defaultRowHeight="15" x14ac:dyDescent="0.2"/>
  <cols>
    <col min="1" max="1" width="17.1640625" customWidth="1"/>
    <col min="6" max="6" width="18.6640625" customWidth="1"/>
  </cols>
  <sheetData>
    <row r="1" spans="1:6" ht="16" x14ac:dyDescent="0.2">
      <c r="A1" s="16" t="s">
        <v>42</v>
      </c>
      <c r="C1" s="18"/>
      <c r="D1" s="20" t="s">
        <v>11</v>
      </c>
      <c r="E1" s="32" t="s">
        <v>34</v>
      </c>
    </row>
    <row r="2" spans="1:6" x14ac:dyDescent="0.2">
      <c r="C2" s="18"/>
      <c r="D2" s="17" t="s">
        <v>12</v>
      </c>
      <c r="E2" s="32"/>
    </row>
    <row r="3" spans="1:6" x14ac:dyDescent="0.2">
      <c r="C3" s="18"/>
      <c r="D3" s="20"/>
      <c r="E3" s="32"/>
    </row>
    <row r="4" spans="1:6" ht="32" x14ac:dyDescent="0.2">
      <c r="A4" s="22" t="s">
        <v>13</v>
      </c>
      <c r="B4" s="23" t="s">
        <v>14</v>
      </c>
      <c r="C4" s="23" t="s">
        <v>15</v>
      </c>
      <c r="D4" s="23" t="s">
        <v>16</v>
      </c>
      <c r="E4" s="24" t="s">
        <v>17</v>
      </c>
      <c r="F4" s="23" t="s">
        <v>18</v>
      </c>
    </row>
    <row r="5" spans="1:6" x14ac:dyDescent="0.2">
      <c r="A5" s="25" t="s">
        <v>30</v>
      </c>
      <c r="B5" s="1">
        <v>1</v>
      </c>
      <c r="C5" s="1">
        <v>6</v>
      </c>
      <c r="D5" s="64">
        <f>B5*C5</f>
        <v>6</v>
      </c>
      <c r="E5" s="26">
        <v>25</v>
      </c>
      <c r="F5" s="58">
        <f>D5*E5</f>
        <v>150</v>
      </c>
    </row>
    <row r="6" spans="1:6" x14ac:dyDescent="0.2">
      <c r="A6" s="25" t="s">
        <v>43</v>
      </c>
      <c r="B6" s="1">
        <v>1</v>
      </c>
      <c r="C6" s="1">
        <v>8</v>
      </c>
      <c r="D6" s="64">
        <f t="shared" ref="D6:D10" si="0">B6*C6</f>
        <v>8</v>
      </c>
      <c r="E6" s="26">
        <v>25</v>
      </c>
      <c r="F6" s="58">
        <f t="shared" ref="F6:F12" si="1">D6*E6</f>
        <v>200</v>
      </c>
    </row>
    <row r="7" spans="1:6" x14ac:dyDescent="0.2">
      <c r="A7" s="25" t="s">
        <v>29</v>
      </c>
      <c r="B7" s="1">
        <v>1</v>
      </c>
      <c r="C7" s="1">
        <v>4</v>
      </c>
      <c r="D7" s="64">
        <f t="shared" si="0"/>
        <v>4</v>
      </c>
      <c r="E7" s="26">
        <v>25</v>
      </c>
      <c r="F7" s="58">
        <f t="shared" si="1"/>
        <v>100</v>
      </c>
    </row>
    <row r="8" spans="1:6" x14ac:dyDescent="0.2">
      <c r="A8" s="25" t="s">
        <v>37</v>
      </c>
      <c r="B8" s="1">
        <v>1</v>
      </c>
      <c r="C8" s="1">
        <v>4</v>
      </c>
      <c r="D8" s="64">
        <f t="shared" si="0"/>
        <v>4</v>
      </c>
      <c r="E8" s="26">
        <v>25</v>
      </c>
      <c r="F8" s="58">
        <f t="shared" si="1"/>
        <v>100</v>
      </c>
    </row>
    <row r="9" spans="1:6" x14ac:dyDescent="0.2">
      <c r="A9" s="65" t="s">
        <v>44</v>
      </c>
      <c r="B9" s="1">
        <v>1</v>
      </c>
      <c r="C9" s="1">
        <v>16</v>
      </c>
      <c r="D9" s="64">
        <f t="shared" si="0"/>
        <v>16</v>
      </c>
      <c r="E9" s="26">
        <v>25</v>
      </c>
      <c r="F9" s="58">
        <f t="shared" si="1"/>
        <v>400</v>
      </c>
    </row>
    <row r="10" spans="1:6" x14ac:dyDescent="0.2">
      <c r="A10" s="25" t="s">
        <v>45</v>
      </c>
      <c r="B10" s="1">
        <v>1</v>
      </c>
      <c r="C10" s="1">
        <v>40</v>
      </c>
      <c r="D10" s="64">
        <f t="shared" si="0"/>
        <v>40</v>
      </c>
      <c r="E10" s="26">
        <v>25</v>
      </c>
      <c r="F10" s="58">
        <f t="shared" si="1"/>
        <v>1000</v>
      </c>
    </row>
    <row r="11" spans="1:6" x14ac:dyDescent="0.2">
      <c r="A11" s="25"/>
      <c r="B11" s="1"/>
      <c r="C11" s="1"/>
      <c r="D11" s="64">
        <f>B11*C11</f>
        <v>0</v>
      </c>
      <c r="E11" s="26">
        <v>25</v>
      </c>
      <c r="F11" s="58">
        <f t="shared" si="1"/>
        <v>0</v>
      </c>
    </row>
    <row r="12" spans="1:6" x14ac:dyDescent="0.2">
      <c r="A12" s="25"/>
      <c r="B12" s="1"/>
      <c r="C12" s="1"/>
      <c r="D12" s="64">
        <f t="shared" ref="D12" si="2">B12*C12</f>
        <v>0</v>
      </c>
      <c r="E12" s="26">
        <v>25</v>
      </c>
      <c r="F12" s="58">
        <f t="shared" si="1"/>
        <v>0</v>
      </c>
    </row>
    <row r="13" spans="1:6" x14ac:dyDescent="0.2">
      <c r="A13" s="27"/>
      <c r="C13" s="28" t="s">
        <v>19</v>
      </c>
      <c r="D13" s="61">
        <f>SUM(D5:D12)</f>
        <v>78</v>
      </c>
      <c r="E13" s="19"/>
      <c r="F13" s="59">
        <f>SUM(F5:F12)</f>
        <v>1950</v>
      </c>
    </row>
    <row r="14" spans="1:6" x14ac:dyDescent="0.2">
      <c r="A14" s="27"/>
      <c r="C14" s="28" t="s">
        <v>20</v>
      </c>
      <c r="D14" s="61">
        <f>D13*0.1</f>
        <v>7.8000000000000007</v>
      </c>
      <c r="E14" s="29"/>
      <c r="F14" s="59">
        <f>F13*0.1</f>
        <v>195</v>
      </c>
    </row>
    <row r="15" spans="1:6" x14ac:dyDescent="0.2">
      <c r="A15" s="27"/>
      <c r="C15" s="30" t="s">
        <v>21</v>
      </c>
      <c r="D15" s="62">
        <f>D13+D14</f>
        <v>85.8</v>
      </c>
      <c r="E15" s="31"/>
      <c r="F15" s="60">
        <f>F13+F14</f>
        <v>2145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85F1-F0A7-4294-A127-C171A25EF268}">
  <dimension ref="A1:G27"/>
  <sheetViews>
    <sheetView zoomScale="109" workbookViewId="0">
      <selection activeCell="C10" sqref="C10:C21"/>
    </sheetView>
  </sheetViews>
  <sheetFormatPr baseColWidth="10" defaultColWidth="8.83203125" defaultRowHeight="15" x14ac:dyDescent="0.2"/>
  <cols>
    <col min="1" max="1" width="12.6640625" customWidth="1"/>
    <col min="2" max="2" width="13" customWidth="1"/>
    <col min="3" max="3" width="37" customWidth="1"/>
  </cols>
  <sheetData>
    <row r="1" spans="1:5" ht="16" x14ac:dyDescent="0.2">
      <c r="A1" s="16" t="s">
        <v>41</v>
      </c>
      <c r="C1" s="18"/>
      <c r="D1" s="20" t="s">
        <v>11</v>
      </c>
      <c r="E1" s="32" t="s">
        <v>34</v>
      </c>
    </row>
    <row r="2" spans="1:5" x14ac:dyDescent="0.2">
      <c r="C2" s="18"/>
      <c r="D2" s="17" t="s">
        <v>12</v>
      </c>
      <c r="E2" s="32"/>
    </row>
    <row r="3" spans="1:5" x14ac:dyDescent="0.2">
      <c r="C3" s="18"/>
      <c r="D3" s="20"/>
      <c r="E3" s="32"/>
    </row>
    <row r="5" spans="1:5" x14ac:dyDescent="0.2">
      <c r="B5" t="s">
        <v>35</v>
      </c>
    </row>
    <row r="8" spans="1:5" x14ac:dyDescent="0.2">
      <c r="A8" t="s">
        <v>33</v>
      </c>
      <c r="B8" t="s">
        <v>71</v>
      </c>
      <c r="C8" t="s">
        <v>31</v>
      </c>
      <c r="D8" t="s">
        <v>32</v>
      </c>
    </row>
    <row r="9" spans="1:5" x14ac:dyDescent="0.2">
      <c r="A9" s="1"/>
      <c r="B9" s="1"/>
      <c r="C9" s="86"/>
      <c r="D9" s="1"/>
    </row>
    <row r="10" spans="1:5" x14ac:dyDescent="0.2">
      <c r="A10" s="83">
        <v>45322</v>
      </c>
      <c r="B10" s="83">
        <v>45432</v>
      </c>
      <c r="C10" s="25" t="s">
        <v>75</v>
      </c>
      <c r="D10" s="50">
        <f>SUM(B10-A10)</f>
        <v>110</v>
      </c>
    </row>
    <row r="11" spans="1:5" x14ac:dyDescent="0.2">
      <c r="A11" s="83">
        <v>45329</v>
      </c>
      <c r="B11" s="83">
        <v>45336</v>
      </c>
      <c r="C11" s="25" t="s">
        <v>72</v>
      </c>
      <c r="D11" s="50">
        <f t="shared" ref="D11:D21" si="0">SUM(B11-A11)</f>
        <v>7</v>
      </c>
    </row>
    <row r="12" spans="1:5" x14ac:dyDescent="0.2">
      <c r="A12" s="83">
        <v>45336</v>
      </c>
      <c r="B12" s="83">
        <v>45343</v>
      </c>
      <c r="C12" s="25" t="s">
        <v>73</v>
      </c>
      <c r="D12" s="50">
        <f>SUM(B12-A12)</f>
        <v>7</v>
      </c>
    </row>
    <row r="13" spans="1:5" x14ac:dyDescent="0.2">
      <c r="A13" s="84">
        <v>45343</v>
      </c>
      <c r="B13" s="84">
        <v>45350</v>
      </c>
      <c r="C13" s="25" t="s">
        <v>74</v>
      </c>
      <c r="D13" s="50">
        <f t="shared" si="0"/>
        <v>7</v>
      </c>
    </row>
    <row r="14" spans="1:5" x14ac:dyDescent="0.2">
      <c r="A14" s="85">
        <v>45366</v>
      </c>
      <c r="B14" s="85">
        <v>45373</v>
      </c>
      <c r="C14" s="25" t="s">
        <v>76</v>
      </c>
      <c r="D14" s="50">
        <f t="shared" si="0"/>
        <v>7</v>
      </c>
    </row>
    <row r="15" spans="1:5" x14ac:dyDescent="0.2">
      <c r="A15" s="85">
        <v>45357</v>
      </c>
      <c r="B15" s="85">
        <v>45366</v>
      </c>
      <c r="C15" s="25" t="s">
        <v>77</v>
      </c>
      <c r="D15" s="50">
        <f t="shared" si="0"/>
        <v>9</v>
      </c>
    </row>
    <row r="16" spans="1:5" x14ac:dyDescent="0.2">
      <c r="A16" s="85">
        <v>45359</v>
      </c>
      <c r="B16" s="85">
        <v>45420</v>
      </c>
      <c r="C16" s="25" t="s">
        <v>78</v>
      </c>
      <c r="D16" s="50">
        <f t="shared" si="0"/>
        <v>61</v>
      </c>
    </row>
    <row r="17" spans="1:7" x14ac:dyDescent="0.2">
      <c r="A17" s="85">
        <v>45369</v>
      </c>
      <c r="B17" s="85">
        <v>45384</v>
      </c>
      <c r="C17" s="25" t="s">
        <v>79</v>
      </c>
      <c r="D17" s="50">
        <f t="shared" si="0"/>
        <v>15</v>
      </c>
    </row>
    <row r="18" spans="1:7" x14ac:dyDescent="0.2">
      <c r="A18" s="83">
        <v>45385</v>
      </c>
      <c r="B18" s="83">
        <v>45397</v>
      </c>
      <c r="C18" s="25" t="s">
        <v>80</v>
      </c>
      <c r="D18" s="50">
        <f t="shared" si="0"/>
        <v>12</v>
      </c>
    </row>
    <row r="19" spans="1:7" x14ac:dyDescent="0.2">
      <c r="A19" s="83">
        <v>45417</v>
      </c>
      <c r="B19" s="83">
        <v>45419</v>
      </c>
      <c r="C19" s="25" t="s">
        <v>81</v>
      </c>
      <c r="D19" s="50">
        <f t="shared" si="0"/>
        <v>2</v>
      </c>
    </row>
    <row r="20" spans="1:7" x14ac:dyDescent="0.2">
      <c r="A20" s="83">
        <v>45420</v>
      </c>
      <c r="B20" s="83">
        <v>45422</v>
      </c>
      <c r="C20" s="25" t="s">
        <v>54</v>
      </c>
      <c r="D20" s="50">
        <f t="shared" si="0"/>
        <v>2</v>
      </c>
    </row>
    <row r="21" spans="1:7" x14ac:dyDescent="0.2">
      <c r="A21" s="83">
        <v>45430</v>
      </c>
      <c r="B21" s="83">
        <v>45431</v>
      </c>
      <c r="C21" s="25" t="s">
        <v>70</v>
      </c>
      <c r="D21" s="50">
        <f t="shared" si="0"/>
        <v>1</v>
      </c>
    </row>
    <row r="25" spans="1:7" ht="16" x14ac:dyDescent="0.2">
      <c r="C25" s="16"/>
      <c r="E25" s="18"/>
      <c r="F25" s="20"/>
      <c r="G25" s="32"/>
    </row>
    <row r="26" spans="1:7" x14ac:dyDescent="0.2">
      <c r="E26" s="18"/>
      <c r="F26" s="17"/>
      <c r="G26" s="32"/>
    </row>
    <row r="27" spans="1:7" x14ac:dyDescent="0.2">
      <c r="E27" s="18"/>
      <c r="F27" s="20"/>
      <c r="G27" s="32"/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F35"/>
  <sheetViews>
    <sheetView topLeftCell="A4" zoomScale="200" workbookViewId="0">
      <selection activeCell="A15" sqref="A15"/>
    </sheetView>
  </sheetViews>
  <sheetFormatPr baseColWidth="10" defaultColWidth="8.83203125" defaultRowHeight="15" x14ac:dyDescent="0.2"/>
  <cols>
    <col min="1" max="1" width="37.6640625" customWidth="1"/>
    <col min="2" max="2" width="21" customWidth="1"/>
    <col min="6" max="6" width="14.1640625" customWidth="1"/>
  </cols>
  <sheetData>
    <row r="1" spans="1:6" ht="16" x14ac:dyDescent="0.2">
      <c r="A1" s="16" t="s">
        <v>69</v>
      </c>
      <c r="C1" s="18"/>
      <c r="D1" s="20" t="s">
        <v>11</v>
      </c>
      <c r="E1" s="32" t="s">
        <v>34</v>
      </c>
    </row>
    <row r="2" spans="1:6" x14ac:dyDescent="0.2">
      <c r="C2" s="18"/>
      <c r="D2" s="17" t="s">
        <v>12</v>
      </c>
      <c r="E2" s="32"/>
    </row>
    <row r="3" spans="1:6" x14ac:dyDescent="0.2">
      <c r="C3" s="18"/>
      <c r="D3" s="20"/>
      <c r="E3" s="32"/>
    </row>
    <row r="4" spans="1:6" ht="32" x14ac:dyDescent="0.2">
      <c r="A4" s="22" t="s">
        <v>13</v>
      </c>
      <c r="B4" s="23" t="s">
        <v>14</v>
      </c>
      <c r="C4" s="23" t="s">
        <v>15</v>
      </c>
      <c r="D4" s="23" t="s">
        <v>16</v>
      </c>
      <c r="E4" s="24" t="s">
        <v>17</v>
      </c>
      <c r="F4" s="23" t="s">
        <v>18</v>
      </c>
    </row>
    <row r="5" spans="1:6" x14ac:dyDescent="0.2">
      <c r="A5" s="25" t="s">
        <v>75</v>
      </c>
      <c r="B5" s="1">
        <v>1</v>
      </c>
      <c r="C5" s="1">
        <v>21</v>
      </c>
      <c r="D5" s="64">
        <f>B5*C5</f>
        <v>21</v>
      </c>
      <c r="E5" s="26">
        <v>25</v>
      </c>
      <c r="F5" s="58">
        <f>D5*E5</f>
        <v>525</v>
      </c>
    </row>
    <row r="6" spans="1:6" x14ac:dyDescent="0.2">
      <c r="A6" s="25" t="s">
        <v>72</v>
      </c>
      <c r="B6" s="1">
        <v>1</v>
      </c>
      <c r="C6" s="1">
        <v>3</v>
      </c>
      <c r="D6" s="64">
        <f t="shared" ref="D6:D18" si="0">B6*C6</f>
        <v>3</v>
      </c>
      <c r="E6" s="26">
        <v>25</v>
      </c>
      <c r="F6" s="58">
        <f t="shared" ref="F6:F18" si="1">D6*E6</f>
        <v>75</v>
      </c>
    </row>
    <row r="7" spans="1:6" x14ac:dyDescent="0.2">
      <c r="A7" s="25" t="s">
        <v>73</v>
      </c>
      <c r="B7" s="1">
        <v>1</v>
      </c>
      <c r="C7" s="1">
        <v>4</v>
      </c>
      <c r="D7" s="64">
        <f t="shared" si="0"/>
        <v>4</v>
      </c>
      <c r="E7" s="26">
        <v>25</v>
      </c>
      <c r="F7" s="58">
        <f t="shared" si="1"/>
        <v>100</v>
      </c>
    </row>
    <row r="8" spans="1:6" x14ac:dyDescent="0.2">
      <c r="A8" s="25" t="s">
        <v>74</v>
      </c>
      <c r="B8" s="1">
        <v>1</v>
      </c>
      <c r="C8" s="1">
        <v>2</v>
      </c>
      <c r="D8" s="64">
        <f t="shared" si="0"/>
        <v>2</v>
      </c>
      <c r="E8" s="26">
        <v>25</v>
      </c>
      <c r="F8" s="58">
        <f t="shared" si="1"/>
        <v>50</v>
      </c>
    </row>
    <row r="9" spans="1:6" x14ac:dyDescent="0.2">
      <c r="A9" s="25" t="s">
        <v>76</v>
      </c>
      <c r="B9" s="1">
        <v>1</v>
      </c>
      <c r="C9" s="1">
        <v>3</v>
      </c>
      <c r="D9" s="64">
        <f t="shared" si="0"/>
        <v>3</v>
      </c>
      <c r="E9" s="26">
        <v>25</v>
      </c>
      <c r="F9" s="58">
        <f t="shared" si="1"/>
        <v>75</v>
      </c>
    </row>
    <row r="10" spans="1:6" x14ac:dyDescent="0.2">
      <c r="A10" s="25" t="s">
        <v>77</v>
      </c>
      <c r="B10" s="1">
        <v>1</v>
      </c>
      <c r="C10" s="1">
        <v>3</v>
      </c>
      <c r="D10" s="64">
        <f t="shared" si="0"/>
        <v>3</v>
      </c>
      <c r="E10" s="26">
        <v>25</v>
      </c>
      <c r="F10" s="58">
        <f t="shared" si="1"/>
        <v>75</v>
      </c>
    </row>
    <row r="11" spans="1:6" x14ac:dyDescent="0.2">
      <c r="A11" s="25" t="s">
        <v>78</v>
      </c>
      <c r="B11" s="1">
        <v>1</v>
      </c>
      <c r="C11" s="1"/>
      <c r="D11" s="64">
        <f t="shared" si="0"/>
        <v>0</v>
      </c>
      <c r="E11" s="26">
        <v>25</v>
      </c>
      <c r="F11" s="58">
        <f t="shared" si="1"/>
        <v>0</v>
      </c>
    </row>
    <row r="12" spans="1:6" x14ac:dyDescent="0.2">
      <c r="A12" s="25" t="s">
        <v>79</v>
      </c>
      <c r="B12" s="1">
        <v>1</v>
      </c>
      <c r="C12" s="1"/>
      <c r="D12" s="64">
        <f t="shared" si="0"/>
        <v>0</v>
      </c>
      <c r="E12" s="26">
        <v>25</v>
      </c>
      <c r="F12" s="58">
        <f t="shared" si="1"/>
        <v>0</v>
      </c>
    </row>
    <row r="13" spans="1:6" x14ac:dyDescent="0.2">
      <c r="A13" s="25" t="s">
        <v>80</v>
      </c>
      <c r="B13" s="1">
        <v>1</v>
      </c>
      <c r="C13" s="1"/>
      <c r="D13" s="64">
        <f t="shared" si="0"/>
        <v>0</v>
      </c>
      <c r="E13" s="26">
        <v>25</v>
      </c>
      <c r="F13" s="58">
        <f t="shared" si="1"/>
        <v>0</v>
      </c>
    </row>
    <row r="14" spans="1:6" x14ac:dyDescent="0.2">
      <c r="A14" s="25" t="s">
        <v>81</v>
      </c>
      <c r="B14" s="1">
        <v>1</v>
      </c>
      <c r="C14" s="1"/>
      <c r="D14" s="64">
        <f t="shared" si="0"/>
        <v>0</v>
      </c>
      <c r="E14" s="26">
        <v>25</v>
      </c>
      <c r="F14" s="58">
        <f t="shared" si="1"/>
        <v>0</v>
      </c>
    </row>
    <row r="15" spans="1:6" x14ac:dyDescent="0.2">
      <c r="A15" s="25" t="s">
        <v>54</v>
      </c>
      <c r="B15" s="1">
        <v>1</v>
      </c>
      <c r="C15" s="1"/>
      <c r="D15" s="64">
        <f t="shared" si="0"/>
        <v>0</v>
      </c>
      <c r="E15" s="26">
        <v>25</v>
      </c>
      <c r="F15" s="58">
        <f t="shared" si="1"/>
        <v>0</v>
      </c>
    </row>
    <row r="16" spans="1:6" x14ac:dyDescent="0.2">
      <c r="A16" s="25" t="s">
        <v>70</v>
      </c>
      <c r="B16" s="1">
        <v>1</v>
      </c>
      <c r="C16" s="1"/>
      <c r="D16" s="64">
        <f t="shared" si="0"/>
        <v>0</v>
      </c>
      <c r="E16" s="26">
        <v>25</v>
      </c>
      <c r="F16" s="58">
        <f t="shared" si="1"/>
        <v>0</v>
      </c>
    </row>
    <row r="17" spans="1:6" x14ac:dyDescent="0.2">
      <c r="A17" s="25"/>
      <c r="B17" s="1">
        <v>1</v>
      </c>
      <c r="C17" s="1"/>
      <c r="D17" s="64">
        <f t="shared" si="0"/>
        <v>0</v>
      </c>
      <c r="E17" s="26">
        <v>25</v>
      </c>
      <c r="F17" s="58">
        <f t="shared" si="1"/>
        <v>0</v>
      </c>
    </row>
    <row r="18" spans="1:6" x14ac:dyDescent="0.2">
      <c r="A18" s="25"/>
      <c r="B18" s="1">
        <v>1</v>
      </c>
      <c r="C18" s="1"/>
      <c r="D18" s="64">
        <f t="shared" si="0"/>
        <v>0</v>
      </c>
      <c r="E18" s="26">
        <v>25</v>
      </c>
      <c r="F18" s="58">
        <f t="shared" si="1"/>
        <v>0</v>
      </c>
    </row>
    <row r="19" spans="1:6" x14ac:dyDescent="0.2">
      <c r="A19" s="27"/>
      <c r="C19" s="28" t="s">
        <v>19</v>
      </c>
      <c r="D19" s="61">
        <f>SUM(D5:D18)</f>
        <v>36</v>
      </c>
      <c r="E19" s="19"/>
      <c r="F19" s="59">
        <f>SUM(F5:F18)</f>
        <v>900</v>
      </c>
    </row>
    <row r="20" spans="1:6" x14ac:dyDescent="0.2">
      <c r="A20" s="27"/>
      <c r="C20" s="28" t="s">
        <v>20</v>
      </c>
      <c r="D20" s="61">
        <f>D19*0.1</f>
        <v>3.6</v>
      </c>
      <c r="E20" s="29"/>
      <c r="F20" s="59">
        <f>F19*0.1</f>
        <v>90</v>
      </c>
    </row>
    <row r="21" spans="1:6" x14ac:dyDescent="0.2">
      <c r="A21" s="27"/>
      <c r="C21" s="30" t="s">
        <v>21</v>
      </c>
      <c r="D21" s="62">
        <f>D19+D20</f>
        <v>39.6</v>
      </c>
      <c r="E21" s="31"/>
      <c r="F21" s="60">
        <f>F19+F20</f>
        <v>990</v>
      </c>
    </row>
    <row r="28" spans="1:6" x14ac:dyDescent="0.2">
      <c r="A28" s="51"/>
      <c r="B28" s="25"/>
      <c r="C28" s="50"/>
    </row>
    <row r="29" spans="1:6" x14ac:dyDescent="0.2">
      <c r="A29" s="51"/>
      <c r="B29" s="25"/>
      <c r="C29" s="50"/>
    </row>
    <row r="30" spans="1:6" x14ac:dyDescent="0.2">
      <c r="A30" s="51"/>
      <c r="B30" s="25"/>
      <c r="C30" s="50"/>
    </row>
    <row r="31" spans="1:6" x14ac:dyDescent="0.2">
      <c r="A31" s="52"/>
      <c r="B31" s="25"/>
      <c r="C31" s="50"/>
    </row>
    <row r="32" spans="1:6" x14ac:dyDescent="0.2">
      <c r="A32" s="53"/>
      <c r="B32" s="25"/>
      <c r="C32" s="50"/>
    </row>
    <row r="33" spans="1:3" x14ac:dyDescent="0.2">
      <c r="A33" s="53"/>
      <c r="B33" s="25"/>
      <c r="C33" s="50"/>
    </row>
    <row r="34" spans="1:3" x14ac:dyDescent="0.2">
      <c r="A34" s="53"/>
      <c r="B34" s="25"/>
      <c r="C34" s="50"/>
    </row>
    <row r="35" spans="1:3" x14ac:dyDescent="0.2">
      <c r="A35" s="53"/>
      <c r="B35" s="25"/>
      <c r="C35" s="5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E24"/>
  <sheetViews>
    <sheetView workbookViewId="0">
      <selection activeCell="S46" sqref="S46"/>
    </sheetView>
  </sheetViews>
  <sheetFormatPr baseColWidth="10" defaultColWidth="8.83203125" defaultRowHeight="15" x14ac:dyDescent="0.2"/>
  <sheetData>
    <row r="1" spans="1:5" ht="16" x14ac:dyDescent="0.2">
      <c r="A1" s="16" t="s">
        <v>55</v>
      </c>
      <c r="C1" s="18"/>
      <c r="D1" s="20" t="s">
        <v>11</v>
      </c>
      <c r="E1" s="32" t="s">
        <v>34</v>
      </c>
    </row>
    <row r="2" spans="1:5" x14ac:dyDescent="0.2">
      <c r="C2" s="18"/>
      <c r="D2" s="17" t="s">
        <v>12</v>
      </c>
      <c r="E2" s="32"/>
    </row>
    <row r="3" spans="1:5" x14ac:dyDescent="0.2">
      <c r="C3" s="18"/>
      <c r="D3" s="20"/>
      <c r="E3" s="32"/>
    </row>
    <row r="4" spans="1:5" x14ac:dyDescent="0.2">
      <c r="D4" s="17"/>
      <c r="E4" s="32"/>
    </row>
    <row r="5" spans="1:5" x14ac:dyDescent="0.2">
      <c r="A5" s="21"/>
      <c r="B5" s="21"/>
      <c r="D5" s="3"/>
      <c r="E5" s="33"/>
    </row>
    <row r="6" spans="1:5" ht="32" x14ac:dyDescent="0.2">
      <c r="A6" s="28" t="s">
        <v>22</v>
      </c>
      <c r="B6" t="s">
        <v>23</v>
      </c>
      <c r="C6" s="22" t="s">
        <v>24</v>
      </c>
      <c r="D6" s="34" t="s">
        <v>25</v>
      </c>
      <c r="E6" s="35" t="s">
        <v>26</v>
      </c>
    </row>
    <row r="7" spans="1:5" x14ac:dyDescent="0.2">
      <c r="A7" s="50">
        <v>1</v>
      </c>
      <c r="B7" s="50" t="s">
        <v>46</v>
      </c>
      <c r="C7" s="25" t="s">
        <v>47</v>
      </c>
      <c r="D7" s="1">
        <v>2</v>
      </c>
      <c r="E7" s="58">
        <f t="shared" ref="E7:E19" si="0">A7*D7</f>
        <v>2</v>
      </c>
    </row>
    <row r="8" spans="1:5" x14ac:dyDescent="0.2">
      <c r="A8" s="50"/>
      <c r="B8" s="50"/>
      <c r="C8" s="25"/>
      <c r="D8" s="1"/>
      <c r="E8" s="58">
        <f t="shared" si="0"/>
        <v>0</v>
      </c>
    </row>
    <row r="9" spans="1:5" x14ac:dyDescent="0.2">
      <c r="A9" s="50"/>
      <c r="B9" s="50"/>
      <c r="C9" s="25"/>
      <c r="D9" s="1"/>
      <c r="E9" s="58">
        <f t="shared" si="0"/>
        <v>0</v>
      </c>
    </row>
    <row r="10" spans="1:5" x14ac:dyDescent="0.2">
      <c r="A10" s="1"/>
      <c r="B10" s="1"/>
      <c r="C10" s="1"/>
      <c r="D10" s="1"/>
      <c r="E10" s="58">
        <f t="shared" si="0"/>
        <v>0</v>
      </c>
    </row>
    <row r="11" spans="1:5" x14ac:dyDescent="0.2">
      <c r="A11" s="1"/>
      <c r="B11" s="1"/>
      <c r="C11" s="1"/>
      <c r="D11" s="1"/>
      <c r="E11" s="58">
        <f t="shared" si="0"/>
        <v>0</v>
      </c>
    </row>
    <row r="12" spans="1:5" x14ac:dyDescent="0.2">
      <c r="A12" s="1"/>
      <c r="B12" s="1"/>
      <c r="C12" s="1"/>
      <c r="D12" s="1"/>
      <c r="E12" s="58">
        <f t="shared" si="0"/>
        <v>0</v>
      </c>
    </row>
    <row r="13" spans="1:5" x14ac:dyDescent="0.2">
      <c r="A13" s="1"/>
      <c r="B13" s="1"/>
      <c r="C13" s="44"/>
      <c r="D13" s="1"/>
      <c r="E13" s="58">
        <f t="shared" si="0"/>
        <v>0</v>
      </c>
    </row>
    <row r="14" spans="1:5" x14ac:dyDescent="0.2">
      <c r="A14" s="1"/>
      <c r="B14" s="1"/>
      <c r="C14" s="44"/>
      <c r="D14" s="1"/>
      <c r="E14" s="58">
        <f t="shared" si="0"/>
        <v>0</v>
      </c>
    </row>
    <row r="15" spans="1:5" x14ac:dyDescent="0.2">
      <c r="A15" s="1"/>
      <c r="B15" s="1"/>
      <c r="C15" s="44"/>
      <c r="D15" s="1"/>
      <c r="E15" s="58">
        <f t="shared" si="0"/>
        <v>0</v>
      </c>
    </row>
    <row r="16" spans="1:5" x14ac:dyDescent="0.2">
      <c r="A16" s="1"/>
      <c r="B16" s="1"/>
      <c r="C16" s="44"/>
      <c r="D16" s="1"/>
      <c r="E16" s="58">
        <f t="shared" si="0"/>
        <v>0</v>
      </c>
    </row>
    <row r="17" spans="1:5" x14ac:dyDescent="0.2">
      <c r="A17" s="1"/>
      <c r="B17" s="1"/>
      <c r="C17" s="44"/>
      <c r="D17" s="1"/>
      <c r="E17" s="58">
        <f t="shared" si="0"/>
        <v>0</v>
      </c>
    </row>
    <row r="18" spans="1:5" x14ac:dyDescent="0.2">
      <c r="A18" s="1"/>
      <c r="B18" s="1"/>
      <c r="C18" s="25"/>
      <c r="D18" s="1"/>
      <c r="E18" s="58">
        <f t="shared" si="0"/>
        <v>0</v>
      </c>
    </row>
    <row r="19" spans="1:5" x14ac:dyDescent="0.2">
      <c r="C19" s="27"/>
      <c r="E19" s="59">
        <f t="shared" si="0"/>
        <v>0</v>
      </c>
    </row>
    <row r="20" spans="1:5" x14ac:dyDescent="0.2">
      <c r="D20" s="28" t="s">
        <v>19</v>
      </c>
      <c r="E20" s="59">
        <f>SUM(E7:E19)</f>
        <v>2</v>
      </c>
    </row>
    <row r="21" spans="1:5" x14ac:dyDescent="0.2">
      <c r="D21" s="28" t="s">
        <v>27</v>
      </c>
      <c r="E21" s="59">
        <f>E20*0.05</f>
        <v>0.1</v>
      </c>
    </row>
    <row r="22" spans="1:5" x14ac:dyDescent="0.2">
      <c r="D22" s="28" t="s">
        <v>19</v>
      </c>
      <c r="E22" s="63">
        <f>E20+E21</f>
        <v>2.1</v>
      </c>
    </row>
    <row r="23" spans="1:5" x14ac:dyDescent="0.2">
      <c r="D23" s="28" t="s">
        <v>20</v>
      </c>
      <c r="E23" s="63">
        <f>E22*0.1</f>
        <v>0.21000000000000002</v>
      </c>
    </row>
    <row r="24" spans="1:5" x14ac:dyDescent="0.2">
      <c r="D24" s="30" t="s">
        <v>21</v>
      </c>
      <c r="E24" s="63">
        <f>E22+E23</f>
        <v>2.31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1F9D-1D65-4060-869C-E42CD05652D4}">
  <sheetPr>
    <tabColor rgb="FF00B0F0"/>
  </sheetPr>
  <dimension ref="A1:F15"/>
  <sheetViews>
    <sheetView zoomScale="226" workbookViewId="0">
      <selection activeCell="A2" sqref="A2"/>
    </sheetView>
  </sheetViews>
  <sheetFormatPr baseColWidth="10" defaultColWidth="8.83203125" defaultRowHeight="15" x14ac:dyDescent="0.2"/>
  <cols>
    <col min="1" max="1" width="21.1640625" customWidth="1"/>
    <col min="6" max="6" width="15.5" customWidth="1"/>
  </cols>
  <sheetData>
    <row r="1" spans="1:6" ht="16" x14ac:dyDescent="0.2">
      <c r="A1" s="16" t="s">
        <v>48</v>
      </c>
      <c r="C1" s="18"/>
      <c r="D1" s="20" t="s">
        <v>11</v>
      </c>
      <c r="E1" s="32" t="s">
        <v>34</v>
      </c>
    </row>
    <row r="2" spans="1:6" x14ac:dyDescent="0.2">
      <c r="C2" s="18"/>
      <c r="D2" s="17" t="s">
        <v>12</v>
      </c>
      <c r="E2" s="32"/>
    </row>
    <row r="3" spans="1:6" x14ac:dyDescent="0.2">
      <c r="C3" s="18"/>
      <c r="D3" s="20"/>
      <c r="E3" s="32"/>
    </row>
    <row r="4" spans="1:6" ht="32" x14ac:dyDescent="0.2">
      <c r="A4" s="22" t="s">
        <v>13</v>
      </c>
      <c r="B4" s="23" t="s">
        <v>14</v>
      </c>
      <c r="C4" s="23" t="s">
        <v>15</v>
      </c>
      <c r="D4" s="23" t="s">
        <v>16</v>
      </c>
      <c r="E4" s="24" t="s">
        <v>17</v>
      </c>
      <c r="F4" s="23" t="s">
        <v>18</v>
      </c>
    </row>
    <row r="5" spans="1:6" x14ac:dyDescent="0.2">
      <c r="A5" s="25" t="s">
        <v>49</v>
      </c>
      <c r="B5" s="1">
        <v>2</v>
      </c>
      <c r="C5" s="1">
        <v>2</v>
      </c>
      <c r="D5" s="64">
        <f>B5*C5</f>
        <v>4</v>
      </c>
      <c r="E5" s="26">
        <v>25</v>
      </c>
      <c r="F5" s="58">
        <f>D5*E5</f>
        <v>100</v>
      </c>
    </row>
    <row r="6" spans="1:6" x14ac:dyDescent="0.2">
      <c r="A6" s="25" t="s">
        <v>50</v>
      </c>
      <c r="B6" s="1">
        <v>2</v>
      </c>
      <c r="C6" s="1">
        <v>2</v>
      </c>
      <c r="D6" s="64">
        <f t="shared" ref="D6:D10" si="0">B6*C6</f>
        <v>4</v>
      </c>
      <c r="E6" s="26">
        <v>25</v>
      </c>
      <c r="F6" s="58">
        <f t="shared" ref="F6:F12" si="1">D6*E6</f>
        <v>100</v>
      </c>
    </row>
    <row r="7" spans="1:6" x14ac:dyDescent="0.2">
      <c r="A7" s="25" t="s">
        <v>51</v>
      </c>
      <c r="B7" s="1">
        <v>1</v>
      </c>
      <c r="C7" s="1">
        <v>1</v>
      </c>
      <c r="D7" s="64">
        <f t="shared" si="0"/>
        <v>1</v>
      </c>
      <c r="E7" s="26">
        <v>25</v>
      </c>
      <c r="F7" s="58">
        <f t="shared" si="1"/>
        <v>25</v>
      </c>
    </row>
    <row r="8" spans="1:6" x14ac:dyDescent="0.2">
      <c r="A8" s="25" t="s">
        <v>52</v>
      </c>
      <c r="B8" s="1">
        <v>1</v>
      </c>
      <c r="C8" s="1">
        <v>6</v>
      </c>
      <c r="D8" s="64">
        <f t="shared" si="0"/>
        <v>6</v>
      </c>
      <c r="E8" s="26">
        <v>25</v>
      </c>
      <c r="F8" s="58">
        <f t="shared" si="1"/>
        <v>150</v>
      </c>
    </row>
    <row r="9" spans="1:6" x14ac:dyDescent="0.2">
      <c r="A9" s="65" t="s">
        <v>53</v>
      </c>
      <c r="B9" s="1">
        <v>2</v>
      </c>
      <c r="C9" s="1">
        <v>1</v>
      </c>
      <c r="D9" s="64">
        <f t="shared" si="0"/>
        <v>2</v>
      </c>
      <c r="E9" s="26">
        <v>25</v>
      </c>
      <c r="F9" s="58">
        <f t="shared" si="1"/>
        <v>50</v>
      </c>
    </row>
    <row r="10" spans="1:6" x14ac:dyDescent="0.2">
      <c r="A10" s="25" t="s">
        <v>54</v>
      </c>
      <c r="B10" s="1">
        <v>2</v>
      </c>
      <c r="C10" s="1">
        <v>2</v>
      </c>
      <c r="D10" s="64">
        <f t="shared" si="0"/>
        <v>4</v>
      </c>
      <c r="E10" s="26">
        <v>25</v>
      </c>
      <c r="F10" s="58">
        <f t="shared" si="1"/>
        <v>100</v>
      </c>
    </row>
    <row r="11" spans="1:6" x14ac:dyDescent="0.2">
      <c r="A11" s="25"/>
      <c r="B11" s="1"/>
      <c r="C11" s="1"/>
      <c r="D11" s="64">
        <f>B11*C11</f>
        <v>0</v>
      </c>
      <c r="E11" s="26">
        <v>25</v>
      </c>
      <c r="F11" s="58">
        <f t="shared" si="1"/>
        <v>0</v>
      </c>
    </row>
    <row r="12" spans="1:6" x14ac:dyDescent="0.2">
      <c r="A12" s="25"/>
      <c r="B12" s="1"/>
      <c r="C12" s="1"/>
      <c r="D12" s="64">
        <f t="shared" ref="D12" si="2">B12*C12</f>
        <v>0</v>
      </c>
      <c r="E12" s="26">
        <v>25</v>
      </c>
      <c r="F12" s="58">
        <f t="shared" si="1"/>
        <v>0</v>
      </c>
    </row>
    <row r="13" spans="1:6" x14ac:dyDescent="0.2">
      <c r="A13" s="27"/>
      <c r="C13" s="28" t="s">
        <v>19</v>
      </c>
      <c r="D13" s="61">
        <f>SUM(D5:D12)</f>
        <v>21</v>
      </c>
      <c r="E13" s="19"/>
      <c r="F13" s="59">
        <f>SUM(F5:F12)</f>
        <v>525</v>
      </c>
    </row>
    <row r="14" spans="1:6" x14ac:dyDescent="0.2">
      <c r="A14" s="27"/>
      <c r="C14" s="28" t="s">
        <v>20</v>
      </c>
      <c r="D14" s="61">
        <f>D13*0.1</f>
        <v>2.1</v>
      </c>
      <c r="E14" s="29"/>
      <c r="F14" s="59">
        <f>F13*0.1</f>
        <v>52.5</v>
      </c>
    </row>
    <row r="15" spans="1:6" x14ac:dyDescent="0.2">
      <c r="A15" s="27"/>
      <c r="C15" s="30" t="s">
        <v>21</v>
      </c>
      <c r="D15" s="62">
        <f>D13+D14</f>
        <v>23.1</v>
      </c>
      <c r="E15" s="31"/>
      <c r="F15" s="60">
        <f>F13+F14</f>
        <v>577.5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A380-EB8B-417F-8AD4-E52DF02330F6}">
  <sheetPr>
    <tabColor rgb="FF00B0F0"/>
  </sheetPr>
  <dimension ref="A1:E24"/>
  <sheetViews>
    <sheetView topLeftCell="A2" zoomScale="150" workbookViewId="0">
      <selection activeCell="A34" sqref="A34"/>
    </sheetView>
  </sheetViews>
  <sheetFormatPr baseColWidth="10" defaultColWidth="8.83203125" defaultRowHeight="15" x14ac:dyDescent="0.2"/>
  <sheetData>
    <row r="1" spans="1:5" ht="16" x14ac:dyDescent="0.2">
      <c r="A1" s="16" t="s">
        <v>55</v>
      </c>
      <c r="C1" s="18"/>
      <c r="D1" s="20" t="s">
        <v>11</v>
      </c>
      <c r="E1" s="32" t="s">
        <v>34</v>
      </c>
    </row>
    <row r="2" spans="1:5" x14ac:dyDescent="0.2">
      <c r="C2" s="18"/>
      <c r="D2" s="17" t="s">
        <v>12</v>
      </c>
      <c r="E2" s="32"/>
    </row>
    <row r="3" spans="1:5" x14ac:dyDescent="0.2">
      <c r="C3" s="18"/>
      <c r="D3" s="20"/>
      <c r="E3" s="32"/>
    </row>
    <row r="4" spans="1:5" x14ac:dyDescent="0.2">
      <c r="D4" s="17"/>
      <c r="E4" s="32"/>
    </row>
    <row r="5" spans="1:5" x14ac:dyDescent="0.2">
      <c r="A5" s="21"/>
      <c r="B5" s="21"/>
      <c r="D5" s="3"/>
      <c r="E5" s="33"/>
    </row>
    <row r="6" spans="1:5" ht="32" x14ac:dyDescent="0.2">
      <c r="A6" s="28" t="s">
        <v>22</v>
      </c>
      <c r="B6" t="s">
        <v>23</v>
      </c>
      <c r="C6" s="22" t="s">
        <v>24</v>
      </c>
      <c r="D6" s="34" t="s">
        <v>25</v>
      </c>
      <c r="E6" s="35" t="s">
        <v>26</v>
      </c>
    </row>
    <row r="7" spans="1:5" x14ac:dyDescent="0.2">
      <c r="A7" s="50">
        <v>2</v>
      </c>
      <c r="B7" s="50" t="s">
        <v>46</v>
      </c>
      <c r="C7" s="25" t="s">
        <v>56</v>
      </c>
      <c r="D7" s="1">
        <v>2</v>
      </c>
      <c r="E7" s="58">
        <f t="shared" ref="E7:E19" si="0">A7*D7</f>
        <v>4</v>
      </c>
    </row>
    <row r="8" spans="1:5" x14ac:dyDescent="0.2">
      <c r="A8" s="50"/>
      <c r="B8" s="50"/>
      <c r="C8" s="25"/>
      <c r="D8" s="1"/>
      <c r="E8" s="58">
        <f t="shared" si="0"/>
        <v>0</v>
      </c>
    </row>
    <row r="9" spans="1:5" x14ac:dyDescent="0.2">
      <c r="A9" s="50"/>
      <c r="B9" s="50"/>
      <c r="C9" s="25"/>
      <c r="D9" s="1"/>
      <c r="E9" s="58">
        <f t="shared" si="0"/>
        <v>0</v>
      </c>
    </row>
    <row r="10" spans="1:5" x14ac:dyDescent="0.2">
      <c r="A10" s="1"/>
      <c r="B10" s="1"/>
      <c r="C10" s="1"/>
      <c r="D10" s="1"/>
      <c r="E10" s="58">
        <f t="shared" si="0"/>
        <v>0</v>
      </c>
    </row>
    <row r="11" spans="1:5" x14ac:dyDescent="0.2">
      <c r="A11" s="1"/>
      <c r="B11" s="1"/>
      <c r="C11" s="1"/>
      <c r="D11" s="1"/>
      <c r="E11" s="58">
        <f t="shared" si="0"/>
        <v>0</v>
      </c>
    </row>
    <row r="12" spans="1:5" x14ac:dyDescent="0.2">
      <c r="A12" s="1"/>
      <c r="B12" s="1"/>
      <c r="C12" s="1"/>
      <c r="D12" s="1"/>
      <c r="E12" s="58">
        <f t="shared" si="0"/>
        <v>0</v>
      </c>
    </row>
    <row r="13" spans="1:5" x14ac:dyDescent="0.2">
      <c r="A13" s="1"/>
      <c r="B13" s="1"/>
      <c r="C13" s="44"/>
      <c r="D13" s="1"/>
      <c r="E13" s="58">
        <f t="shared" si="0"/>
        <v>0</v>
      </c>
    </row>
    <row r="14" spans="1:5" x14ac:dyDescent="0.2">
      <c r="A14" s="1"/>
      <c r="B14" s="1"/>
      <c r="C14" s="44"/>
      <c r="D14" s="1"/>
      <c r="E14" s="58">
        <f t="shared" si="0"/>
        <v>0</v>
      </c>
    </row>
    <row r="15" spans="1:5" x14ac:dyDescent="0.2">
      <c r="A15" s="1"/>
      <c r="B15" s="1"/>
      <c r="C15" s="44"/>
      <c r="D15" s="1"/>
      <c r="E15" s="58">
        <f t="shared" si="0"/>
        <v>0</v>
      </c>
    </row>
    <row r="16" spans="1:5" x14ac:dyDescent="0.2">
      <c r="A16" s="1"/>
      <c r="B16" s="1"/>
      <c r="C16" s="44"/>
      <c r="D16" s="1"/>
      <c r="E16" s="58">
        <f t="shared" si="0"/>
        <v>0</v>
      </c>
    </row>
    <row r="17" spans="1:5" x14ac:dyDescent="0.2">
      <c r="A17" s="1"/>
      <c r="B17" s="1"/>
      <c r="C17" s="44"/>
      <c r="D17" s="1"/>
      <c r="E17" s="58">
        <f t="shared" si="0"/>
        <v>0</v>
      </c>
    </row>
    <row r="18" spans="1:5" x14ac:dyDescent="0.2">
      <c r="A18" s="1"/>
      <c r="B18" s="1"/>
      <c r="C18" s="25"/>
      <c r="D18" s="1"/>
      <c r="E18" s="58">
        <f t="shared" si="0"/>
        <v>0</v>
      </c>
    </row>
    <row r="19" spans="1:5" x14ac:dyDescent="0.2">
      <c r="C19" s="27"/>
      <c r="E19" s="59">
        <f t="shared" si="0"/>
        <v>0</v>
      </c>
    </row>
    <row r="20" spans="1:5" x14ac:dyDescent="0.2">
      <c r="D20" s="28" t="s">
        <v>19</v>
      </c>
      <c r="E20" s="59">
        <f>SUM(E7:E19)</f>
        <v>4</v>
      </c>
    </row>
    <row r="21" spans="1:5" x14ac:dyDescent="0.2">
      <c r="D21" s="28" t="s">
        <v>27</v>
      </c>
      <c r="E21" s="59">
        <f>E20*0.05</f>
        <v>0.2</v>
      </c>
    </row>
    <row r="22" spans="1:5" x14ac:dyDescent="0.2">
      <c r="D22" s="28" t="s">
        <v>19</v>
      </c>
      <c r="E22" s="63">
        <f>E20+E21</f>
        <v>4.2</v>
      </c>
    </row>
    <row r="23" spans="1:5" x14ac:dyDescent="0.2">
      <c r="D23" s="28" t="s">
        <v>20</v>
      </c>
      <c r="E23" s="63">
        <f>E22*0.1</f>
        <v>0.42000000000000004</v>
      </c>
    </row>
    <row r="24" spans="1:5" x14ac:dyDescent="0.2">
      <c r="D24" s="30" t="s">
        <v>21</v>
      </c>
      <c r="E24" s="63">
        <f>E22+E23</f>
        <v>4.62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BACBA-428C-43C1-820C-81ADD5A905B3}">
  <sheetPr>
    <tabColor rgb="FFC00000"/>
  </sheetPr>
  <dimension ref="A1:F15"/>
  <sheetViews>
    <sheetView zoomScale="178" workbookViewId="0"/>
  </sheetViews>
  <sheetFormatPr baseColWidth="10" defaultColWidth="8.83203125" defaultRowHeight="15" x14ac:dyDescent="0.2"/>
  <sheetData>
    <row r="1" spans="1:6" ht="16" x14ac:dyDescent="0.2">
      <c r="A1" s="16" t="s">
        <v>57</v>
      </c>
      <c r="C1" s="18"/>
      <c r="D1" s="20" t="s">
        <v>11</v>
      </c>
      <c r="E1" s="32" t="s">
        <v>34</v>
      </c>
    </row>
    <row r="2" spans="1:6" x14ac:dyDescent="0.2">
      <c r="C2" s="18"/>
      <c r="D2" s="17" t="s">
        <v>12</v>
      </c>
      <c r="E2" s="32"/>
    </row>
    <row r="3" spans="1:6" x14ac:dyDescent="0.2">
      <c r="C3" s="18"/>
      <c r="D3" s="20"/>
      <c r="E3" s="32"/>
    </row>
    <row r="4" spans="1:6" ht="32" x14ac:dyDescent="0.2">
      <c r="A4" s="22" t="s">
        <v>13</v>
      </c>
      <c r="B4" s="23" t="s">
        <v>14</v>
      </c>
      <c r="C4" s="23" t="s">
        <v>15</v>
      </c>
      <c r="D4" s="23" t="s">
        <v>16</v>
      </c>
      <c r="E4" s="24" t="s">
        <v>17</v>
      </c>
      <c r="F4" s="23" t="s">
        <v>18</v>
      </c>
    </row>
    <row r="5" spans="1:6" x14ac:dyDescent="0.2">
      <c r="A5" s="25" t="s">
        <v>58</v>
      </c>
      <c r="B5" s="1">
        <v>4</v>
      </c>
      <c r="C5" s="1">
        <v>2</v>
      </c>
      <c r="D5" s="64">
        <f>B5*C5</f>
        <v>8</v>
      </c>
      <c r="E5" s="26">
        <v>25</v>
      </c>
      <c r="F5" s="58">
        <f>D5*E5</f>
        <v>200</v>
      </c>
    </row>
    <row r="6" spans="1:6" x14ac:dyDescent="0.2">
      <c r="A6" s="25" t="s">
        <v>59</v>
      </c>
      <c r="B6" s="1">
        <v>4</v>
      </c>
      <c r="C6" s="1">
        <v>2</v>
      </c>
      <c r="D6" s="64">
        <f t="shared" ref="D6:D10" si="0">B6*C6</f>
        <v>8</v>
      </c>
      <c r="E6" s="26">
        <v>25</v>
      </c>
      <c r="F6" s="58">
        <f t="shared" ref="F6:F12" si="1">D6*E6</f>
        <v>200</v>
      </c>
    </row>
    <row r="7" spans="1:6" x14ac:dyDescent="0.2">
      <c r="A7" s="25" t="s">
        <v>60</v>
      </c>
      <c r="B7" s="1">
        <v>2</v>
      </c>
      <c r="C7" s="1">
        <v>1</v>
      </c>
      <c r="D7" s="64">
        <f t="shared" si="0"/>
        <v>2</v>
      </c>
      <c r="E7" s="26">
        <v>25</v>
      </c>
      <c r="F7" s="58">
        <f t="shared" si="1"/>
        <v>50</v>
      </c>
    </row>
    <row r="8" spans="1:6" x14ac:dyDescent="0.2">
      <c r="A8" s="25"/>
      <c r="B8" s="1"/>
      <c r="C8" s="1"/>
      <c r="D8" s="64">
        <f t="shared" si="0"/>
        <v>0</v>
      </c>
      <c r="E8" s="26">
        <v>25</v>
      </c>
      <c r="F8" s="58">
        <f t="shared" si="1"/>
        <v>0</v>
      </c>
    </row>
    <row r="9" spans="1:6" x14ac:dyDescent="0.2">
      <c r="A9" s="65"/>
      <c r="B9" s="1"/>
      <c r="C9" s="1"/>
      <c r="D9" s="64">
        <f t="shared" si="0"/>
        <v>0</v>
      </c>
      <c r="E9" s="26">
        <v>25</v>
      </c>
      <c r="F9" s="58">
        <f t="shared" si="1"/>
        <v>0</v>
      </c>
    </row>
    <row r="10" spans="1:6" x14ac:dyDescent="0.2">
      <c r="A10" s="25"/>
      <c r="B10" s="1"/>
      <c r="C10" s="1"/>
      <c r="D10" s="64">
        <f t="shared" si="0"/>
        <v>0</v>
      </c>
      <c r="E10" s="26">
        <v>25</v>
      </c>
      <c r="F10" s="58">
        <f t="shared" si="1"/>
        <v>0</v>
      </c>
    </row>
    <row r="11" spans="1:6" x14ac:dyDescent="0.2">
      <c r="A11" s="25"/>
      <c r="B11" s="1"/>
      <c r="C11" s="1"/>
      <c r="D11" s="64">
        <f>B11*C11</f>
        <v>0</v>
      </c>
      <c r="E11" s="26">
        <v>25</v>
      </c>
      <c r="F11" s="58">
        <f t="shared" si="1"/>
        <v>0</v>
      </c>
    </row>
    <row r="12" spans="1:6" x14ac:dyDescent="0.2">
      <c r="A12" s="25"/>
      <c r="B12" s="1"/>
      <c r="C12" s="1"/>
      <c r="D12" s="64">
        <f t="shared" ref="D12" si="2">B12*C12</f>
        <v>0</v>
      </c>
      <c r="E12" s="26">
        <v>25</v>
      </c>
      <c r="F12" s="58">
        <f t="shared" si="1"/>
        <v>0</v>
      </c>
    </row>
    <row r="13" spans="1:6" x14ac:dyDescent="0.2">
      <c r="A13" s="27"/>
      <c r="C13" s="28" t="s">
        <v>19</v>
      </c>
      <c r="D13" s="61">
        <f>SUM(D5:D12)</f>
        <v>18</v>
      </c>
      <c r="E13" s="19"/>
      <c r="F13" s="59">
        <f>SUM(F5:F12)</f>
        <v>450</v>
      </c>
    </row>
    <row r="14" spans="1:6" x14ac:dyDescent="0.2">
      <c r="A14" s="27"/>
      <c r="C14" s="28" t="s">
        <v>20</v>
      </c>
      <c r="D14" s="61">
        <f>D13*0.1</f>
        <v>1.8</v>
      </c>
      <c r="E14" s="29"/>
      <c r="F14" s="59">
        <f>F13*0.1</f>
        <v>45</v>
      </c>
    </row>
    <row r="15" spans="1:6" x14ac:dyDescent="0.2">
      <c r="A15" s="27"/>
      <c r="C15" s="30" t="s">
        <v>21</v>
      </c>
      <c r="D15" s="62">
        <f>D13+D14</f>
        <v>19.8</v>
      </c>
      <c r="E15" s="31"/>
      <c r="F15" s="60">
        <f>F13+F14</f>
        <v>495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30E11-E21B-4360-B80C-E77FDB619714}">
  <sheetPr>
    <tabColor rgb="FFC00000"/>
  </sheetPr>
  <dimension ref="A1:E24"/>
  <sheetViews>
    <sheetView tabSelected="1" workbookViewId="0">
      <selection activeCell="A12" sqref="A12"/>
    </sheetView>
  </sheetViews>
  <sheetFormatPr baseColWidth="10" defaultColWidth="8.83203125" defaultRowHeight="15" x14ac:dyDescent="0.2"/>
  <sheetData>
    <row r="1" spans="1:5" ht="16" x14ac:dyDescent="0.2">
      <c r="A1" s="16" t="s">
        <v>61</v>
      </c>
      <c r="C1" s="18"/>
      <c r="D1" s="20" t="s">
        <v>11</v>
      </c>
      <c r="E1" s="32" t="s">
        <v>34</v>
      </c>
    </row>
    <row r="2" spans="1:5" x14ac:dyDescent="0.2">
      <c r="C2" s="18"/>
      <c r="D2" s="17" t="s">
        <v>12</v>
      </c>
      <c r="E2" s="32"/>
    </row>
    <row r="3" spans="1:5" x14ac:dyDescent="0.2">
      <c r="C3" s="18"/>
      <c r="D3" s="20"/>
      <c r="E3" s="32"/>
    </row>
    <row r="4" spans="1:5" x14ac:dyDescent="0.2">
      <c r="D4" s="17"/>
      <c r="E4" s="32"/>
    </row>
    <row r="5" spans="1:5" x14ac:dyDescent="0.2">
      <c r="A5" s="21"/>
      <c r="B5" s="21"/>
      <c r="D5" s="3"/>
      <c r="E5" s="33"/>
    </row>
    <row r="6" spans="1:5" ht="32" x14ac:dyDescent="0.2">
      <c r="A6" s="28" t="s">
        <v>22</v>
      </c>
      <c r="B6" t="s">
        <v>23</v>
      </c>
      <c r="C6" s="22" t="s">
        <v>24</v>
      </c>
      <c r="D6" s="34" t="s">
        <v>25</v>
      </c>
      <c r="E6" s="35" t="s">
        <v>26</v>
      </c>
    </row>
    <row r="7" spans="1:5" x14ac:dyDescent="0.2">
      <c r="A7" s="50">
        <v>2</v>
      </c>
      <c r="B7" s="50" t="s">
        <v>46</v>
      </c>
      <c r="C7" s="25" t="s">
        <v>56</v>
      </c>
      <c r="D7" s="1">
        <v>2</v>
      </c>
      <c r="E7" s="58">
        <f t="shared" ref="E7:E19" si="0">A7*D7</f>
        <v>4</v>
      </c>
    </row>
    <row r="8" spans="1:5" x14ac:dyDescent="0.2">
      <c r="A8" s="50">
        <v>3</v>
      </c>
      <c r="B8" s="50" t="s">
        <v>46</v>
      </c>
      <c r="C8" s="25" t="s">
        <v>62</v>
      </c>
      <c r="D8" s="1">
        <v>200</v>
      </c>
      <c r="E8" s="58">
        <f t="shared" si="0"/>
        <v>600</v>
      </c>
    </row>
    <row r="9" spans="1:5" x14ac:dyDescent="0.2">
      <c r="A9" s="50"/>
      <c r="B9" s="50"/>
      <c r="C9" s="25"/>
      <c r="D9" s="1"/>
      <c r="E9" s="58">
        <f t="shared" si="0"/>
        <v>0</v>
      </c>
    </row>
    <row r="10" spans="1:5" x14ac:dyDescent="0.2">
      <c r="A10" s="1"/>
      <c r="B10" s="1"/>
      <c r="C10" s="1"/>
      <c r="D10" s="1"/>
      <c r="E10" s="58">
        <f t="shared" si="0"/>
        <v>0</v>
      </c>
    </row>
    <row r="11" spans="1:5" x14ac:dyDescent="0.2">
      <c r="A11" s="1"/>
      <c r="B11" s="1"/>
      <c r="C11" s="1"/>
      <c r="D11" s="1"/>
      <c r="E11" s="58">
        <f t="shared" si="0"/>
        <v>0</v>
      </c>
    </row>
    <row r="12" spans="1:5" x14ac:dyDescent="0.2">
      <c r="A12" s="1"/>
      <c r="B12" s="1"/>
      <c r="C12" s="1"/>
      <c r="D12" s="1"/>
      <c r="E12" s="58">
        <f t="shared" si="0"/>
        <v>0</v>
      </c>
    </row>
    <row r="13" spans="1:5" x14ac:dyDescent="0.2">
      <c r="A13" s="1"/>
      <c r="B13" s="1"/>
      <c r="C13" s="44"/>
      <c r="D13" s="1"/>
      <c r="E13" s="58">
        <f t="shared" si="0"/>
        <v>0</v>
      </c>
    </row>
    <row r="14" spans="1:5" x14ac:dyDescent="0.2">
      <c r="A14" s="1"/>
      <c r="B14" s="1"/>
      <c r="C14" s="44"/>
      <c r="D14" s="1"/>
      <c r="E14" s="58">
        <f t="shared" si="0"/>
        <v>0</v>
      </c>
    </row>
    <row r="15" spans="1:5" x14ac:dyDescent="0.2">
      <c r="A15" s="1"/>
      <c r="B15" s="1"/>
      <c r="C15" s="44"/>
      <c r="D15" s="1"/>
      <c r="E15" s="58">
        <f t="shared" si="0"/>
        <v>0</v>
      </c>
    </row>
    <row r="16" spans="1:5" x14ac:dyDescent="0.2">
      <c r="A16" s="1"/>
      <c r="B16" s="1"/>
      <c r="C16" s="44"/>
      <c r="D16" s="1"/>
      <c r="E16" s="58">
        <f t="shared" si="0"/>
        <v>0</v>
      </c>
    </row>
    <row r="17" spans="1:5" x14ac:dyDescent="0.2">
      <c r="A17" s="1"/>
      <c r="B17" s="1"/>
      <c r="C17" s="44"/>
      <c r="D17" s="1"/>
      <c r="E17" s="58">
        <f t="shared" si="0"/>
        <v>0</v>
      </c>
    </row>
    <row r="18" spans="1:5" x14ac:dyDescent="0.2">
      <c r="A18" s="1"/>
      <c r="B18" s="1"/>
      <c r="C18" s="25"/>
      <c r="D18" s="1"/>
      <c r="E18" s="58">
        <f t="shared" si="0"/>
        <v>0</v>
      </c>
    </row>
    <row r="19" spans="1:5" x14ac:dyDescent="0.2">
      <c r="C19" s="27"/>
      <c r="E19" s="59">
        <f t="shared" si="0"/>
        <v>0</v>
      </c>
    </row>
    <row r="20" spans="1:5" x14ac:dyDescent="0.2">
      <c r="D20" s="28" t="s">
        <v>19</v>
      </c>
      <c r="E20" s="59">
        <f>SUM(E7:E19)</f>
        <v>604</v>
      </c>
    </row>
    <row r="21" spans="1:5" x14ac:dyDescent="0.2">
      <c r="D21" s="28" t="s">
        <v>27</v>
      </c>
      <c r="E21" s="59">
        <f>E20*0.05</f>
        <v>30.200000000000003</v>
      </c>
    </row>
    <row r="22" spans="1:5" x14ac:dyDescent="0.2">
      <c r="D22" s="28" t="s">
        <v>19</v>
      </c>
      <c r="E22" s="63">
        <f>E20+E21</f>
        <v>634.20000000000005</v>
      </c>
    </row>
    <row r="23" spans="1:5" x14ac:dyDescent="0.2">
      <c r="D23" s="28" t="s">
        <v>20</v>
      </c>
      <c r="E23" s="63">
        <f>E22*0.1</f>
        <v>63.420000000000009</v>
      </c>
    </row>
    <row r="24" spans="1:5" x14ac:dyDescent="0.2">
      <c r="D24" s="30" t="s">
        <v>21</v>
      </c>
      <c r="E24" s="63">
        <f>E22+E23</f>
        <v>697.62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Totals</vt:lpstr>
      <vt:lpstr>preproduction labor</vt:lpstr>
      <vt:lpstr>schedule</vt:lpstr>
      <vt:lpstr>PM labor</vt:lpstr>
      <vt:lpstr>preproduction materals</vt:lpstr>
      <vt:lpstr>production labor</vt:lpstr>
      <vt:lpstr>production materials</vt:lpstr>
      <vt:lpstr>post production labor</vt:lpstr>
      <vt:lpstr>post production materials</vt:lpstr>
    </vt:vector>
  </TitlesOfParts>
  <Company>NYCCT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Brandt</dc:creator>
  <cp:lastModifiedBy>Susan Brandt</cp:lastModifiedBy>
  <dcterms:created xsi:type="dcterms:W3CDTF">2016-08-31T19:35:45Z</dcterms:created>
  <dcterms:modified xsi:type="dcterms:W3CDTF">2024-03-20T19:02:56Z</dcterms:modified>
</cp:coreProperties>
</file>