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sbrandt63/Dropbox/Mac/Desktop/Adam Valle/"/>
    </mc:Choice>
  </mc:AlternateContent>
  <xr:revisionPtr revIDLastSave="0" documentId="8_{F5F03E4D-17EC-DD40-96C7-4C27D092F43B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Totals" sheetId="19" r:id="rId1"/>
    <sheet name="schedule" sheetId="12" r:id="rId2"/>
    <sheet name="Producer labor" sheetId="10" r:id="rId3"/>
    <sheet name=" Marketing labor" sheetId="2" r:id="rId4"/>
    <sheet name="Marketing Materials" sheetId="3" r:id="rId5"/>
    <sheet name="Management materals" sheetId="11" r:id="rId6"/>
    <sheet name="Managers labor" sheetId="14" r:id="rId7"/>
    <sheet name="Venue materials" sheetId="16" r:id="rId8"/>
    <sheet name="Venue labor" sheetId="15" r:id="rId9"/>
    <sheet name="Site labor" sheetId="17" r:id="rId10"/>
    <sheet name="Site materials" sheetId="18" r:id="rId11"/>
    <sheet name="Online social media list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D7" i="19"/>
  <c r="D19" i="19"/>
  <c r="B19" i="19"/>
  <c r="E11" i="16"/>
  <c r="E10" i="16"/>
  <c r="E9" i="16"/>
  <c r="E8" i="16"/>
  <c r="E7" i="16"/>
  <c r="D9" i="14"/>
  <c r="F9" i="14" s="1"/>
  <c r="D8" i="14"/>
  <c r="F8" i="14"/>
  <c r="D21" i="12"/>
  <c r="D20" i="12"/>
  <c r="D19" i="12"/>
  <c r="D18" i="12"/>
  <c r="D17" i="12"/>
  <c r="D16" i="12"/>
  <c r="D15" i="12"/>
  <c r="D14" i="12"/>
  <c r="D13" i="12"/>
  <c r="D11" i="12"/>
  <c r="D10" i="12"/>
  <c r="D9" i="12"/>
  <c r="B23" i="19"/>
  <c r="B22" i="19"/>
  <c r="D10" i="19"/>
  <c r="E19" i="18"/>
  <c r="E18" i="18"/>
  <c r="E17" i="18"/>
  <c r="E16" i="18"/>
  <c r="E15" i="18"/>
  <c r="E14" i="18"/>
  <c r="E13" i="18"/>
  <c r="E12" i="18"/>
  <c r="E11" i="18"/>
  <c r="E10" i="18"/>
  <c r="E9" i="18"/>
  <c r="E8" i="18"/>
  <c r="E20" i="18" s="1"/>
  <c r="E7" i="18"/>
  <c r="D12" i="17"/>
  <c r="F12" i="17" s="1"/>
  <c r="F11" i="17"/>
  <c r="D11" i="17"/>
  <c r="D10" i="17"/>
  <c r="F10" i="17" s="1"/>
  <c r="D9" i="17"/>
  <c r="F9" i="17" s="1"/>
  <c r="D8" i="17"/>
  <c r="F8" i="17" s="1"/>
  <c r="D7" i="17"/>
  <c r="F7" i="17" s="1"/>
  <c r="D6" i="17"/>
  <c r="F6" i="17" s="1"/>
  <c r="D5" i="17"/>
  <c r="F5" i="17" s="1"/>
  <c r="E19" i="16"/>
  <c r="E18" i="16"/>
  <c r="E17" i="16"/>
  <c r="E16" i="16"/>
  <c r="E15" i="16"/>
  <c r="E14" i="16"/>
  <c r="E13" i="16"/>
  <c r="E12" i="16"/>
  <c r="E20" i="16"/>
  <c r="D8" i="15"/>
  <c r="F8" i="15" s="1"/>
  <c r="D12" i="15"/>
  <c r="F12" i="15" s="1"/>
  <c r="D11" i="15"/>
  <c r="F11" i="15" s="1"/>
  <c r="D10" i="15"/>
  <c r="F10" i="15" s="1"/>
  <c r="D9" i="15"/>
  <c r="F9" i="15" s="1"/>
  <c r="D7" i="15"/>
  <c r="F7" i="15" s="1"/>
  <c r="D6" i="15"/>
  <c r="F6" i="15" s="1"/>
  <c r="D5" i="15"/>
  <c r="E19" i="11"/>
  <c r="E18" i="11"/>
  <c r="E17" i="11"/>
  <c r="E16" i="11"/>
  <c r="E15" i="11"/>
  <c r="E14" i="11"/>
  <c r="E8" i="11"/>
  <c r="E7" i="11"/>
  <c r="D14" i="14"/>
  <c r="F14" i="14" s="1"/>
  <c r="D13" i="14"/>
  <c r="F13" i="14" s="1"/>
  <c r="D12" i="14"/>
  <c r="F12" i="14" s="1"/>
  <c r="D11" i="14"/>
  <c r="F11" i="14" s="1"/>
  <c r="D10" i="14"/>
  <c r="F10" i="14" s="1"/>
  <c r="D7" i="14"/>
  <c r="F7" i="14" s="1"/>
  <c r="D6" i="14"/>
  <c r="F6" i="14" s="1"/>
  <c r="D5" i="14"/>
  <c r="E7" i="3"/>
  <c r="E8" i="3"/>
  <c r="E9" i="3"/>
  <c r="E10" i="3"/>
  <c r="E11" i="3"/>
  <c r="E12" i="3"/>
  <c r="D12" i="2"/>
  <c r="F12" i="2" s="1"/>
  <c r="D13" i="2"/>
  <c r="F13" i="2" s="1"/>
  <c r="D14" i="2"/>
  <c r="F14" i="2" s="1"/>
  <c r="D15" i="2"/>
  <c r="F15" i="2" s="1"/>
  <c r="D16" i="2"/>
  <c r="F16" i="2"/>
  <c r="D17" i="2"/>
  <c r="F17" i="2" s="1"/>
  <c r="D18" i="2"/>
  <c r="F18" i="2" s="1"/>
  <c r="D19" i="2"/>
  <c r="F19" i="2" s="1"/>
  <c r="D20" i="2"/>
  <c r="F20" i="2" s="1"/>
  <c r="D21" i="2"/>
  <c r="F21" i="2" s="1"/>
  <c r="D8" i="10"/>
  <c r="F8" i="10" s="1"/>
  <c r="D11" i="10"/>
  <c r="D12" i="10"/>
  <c r="F12" i="10" s="1"/>
  <c r="E12" i="13"/>
  <c r="E17" i="3"/>
  <c r="E16" i="3"/>
  <c r="E15" i="3"/>
  <c r="E14" i="3"/>
  <c r="E21" i="18" l="1"/>
  <c r="E22" i="18" s="1"/>
  <c r="F13" i="17"/>
  <c r="D13" i="17"/>
  <c r="E21" i="16"/>
  <c r="E22" i="16" s="1"/>
  <c r="D13" i="15"/>
  <c r="D14" i="15" s="1"/>
  <c r="D15" i="15" s="1"/>
  <c r="F5" i="15"/>
  <c r="F13" i="15" s="1"/>
  <c r="E20" i="11"/>
  <c r="E21" i="11" s="1"/>
  <c r="E22" i="11" s="1"/>
  <c r="D15" i="14"/>
  <c r="D16" i="14" s="1"/>
  <c r="D17" i="14" s="1"/>
  <c r="B21" i="19" s="1"/>
  <c r="F5" i="14"/>
  <c r="F15" i="14" s="1"/>
  <c r="E13" i="13"/>
  <c r="E14" i="13" s="1"/>
  <c r="E15" i="13" s="1"/>
  <c r="F11" i="10"/>
  <c r="D10" i="10"/>
  <c r="F10" i="10" s="1"/>
  <c r="D9" i="10"/>
  <c r="F9" i="10" s="1"/>
  <c r="D7" i="10"/>
  <c r="F7" i="10" s="1"/>
  <c r="D6" i="10"/>
  <c r="F6" i="10" s="1"/>
  <c r="D5" i="10"/>
  <c r="F5" i="10" s="1"/>
  <c r="E19" i="3"/>
  <c r="E18" i="3"/>
  <c r="E13" i="3"/>
  <c r="D11" i="2"/>
  <c r="F11" i="2" s="1"/>
  <c r="D10" i="2"/>
  <c r="F10" i="2" s="1"/>
  <c r="D9" i="2"/>
  <c r="F9" i="2" s="1"/>
  <c r="D8" i="2"/>
  <c r="F8" i="2" s="1"/>
  <c r="E23" i="18" l="1"/>
  <c r="E24" i="18" s="1"/>
  <c r="F14" i="17"/>
  <c r="F15" i="17" s="1"/>
  <c r="D23" i="19" s="1"/>
  <c r="D14" i="17"/>
  <c r="D15" i="17" s="1"/>
  <c r="E23" i="16"/>
  <c r="E24" i="16" s="1"/>
  <c r="D9" i="19" s="1"/>
  <c r="F14" i="15"/>
  <c r="F15" i="15" s="1"/>
  <c r="D22" i="19" s="1"/>
  <c r="E23" i="11"/>
  <c r="E24" i="11" s="1"/>
  <c r="D8" i="19" s="1"/>
  <c r="F16" i="14"/>
  <c r="F17" i="14" s="1"/>
  <c r="E16" i="13"/>
  <c r="E17" i="13" s="1"/>
  <c r="D22" i="2"/>
  <c r="D23" i="2" s="1"/>
  <c r="D24" i="2" s="1"/>
  <c r="E20" i="3"/>
  <c r="E21" i="3" s="1"/>
  <c r="E22" i="3" s="1"/>
  <c r="F13" i="10"/>
  <c r="D13" i="10"/>
  <c r="F7" i="2"/>
  <c r="F22" i="2" s="1"/>
  <c r="D14" i="10" l="1"/>
  <c r="D15" i="10" s="1"/>
  <c r="B20" i="19" s="1"/>
  <c r="F14" i="10"/>
  <c r="F15" i="10" s="1"/>
  <c r="E23" i="3"/>
  <c r="E24" i="3" s="1"/>
  <c r="F23" i="2"/>
  <c r="F24" i="2" s="1"/>
  <c r="B24" i="19" l="1"/>
  <c r="D20" i="19"/>
  <c r="D18" i="19"/>
  <c r="D21" i="19"/>
  <c r="B31" i="19" l="1"/>
  <c r="D12" i="19"/>
  <c r="D30" i="19" s="1"/>
  <c r="D24" i="19"/>
  <c r="D32" i="19" s="1"/>
  <c r="D34" i="19" l="1"/>
</calcChain>
</file>

<file path=xl/sharedStrings.xml><?xml version="1.0" encoding="utf-8"?>
<sst xmlns="http://schemas.openxmlformats.org/spreadsheetml/2006/main" count="267" uniqueCount="130">
  <si>
    <t>Break down chart</t>
  </si>
  <si>
    <t>Total cost</t>
  </si>
  <si>
    <t>Fill-in</t>
  </si>
  <si>
    <t>(Subtotal)</t>
  </si>
  <si>
    <t>total cost</t>
  </si>
  <si>
    <t xml:space="preserve">total </t>
  </si>
  <si>
    <t>Total labor</t>
  </si>
  <si>
    <t>Subtotal</t>
  </si>
  <si>
    <t>Totals</t>
  </si>
  <si>
    <t>Total man hours</t>
  </si>
  <si>
    <t>Total materials</t>
  </si>
  <si>
    <t>Prepared by:</t>
  </si>
  <si>
    <t>Date:</t>
  </si>
  <si>
    <t>Procedure:</t>
  </si>
  <si>
    <t>Number of Crew</t>
  </si>
  <si>
    <t>Number of Hours</t>
  </si>
  <si>
    <t>Person Hours</t>
  </si>
  <si>
    <t>Labor Rate</t>
  </si>
  <si>
    <t>Cost</t>
  </si>
  <si>
    <t>Subtotal:</t>
  </si>
  <si>
    <t>10% Contingency:</t>
  </si>
  <si>
    <t>Total:</t>
  </si>
  <si>
    <t>Quantity</t>
  </si>
  <si>
    <t>Unit</t>
  </si>
  <si>
    <t>Material</t>
  </si>
  <si>
    <t>Unit Cost</t>
  </si>
  <si>
    <t>Extended Cost</t>
  </si>
  <si>
    <t>5% Hardware Estimate:</t>
  </si>
  <si>
    <t>Total labor cost</t>
  </si>
  <si>
    <t>hire team</t>
  </si>
  <si>
    <t>Meet with clients</t>
  </si>
  <si>
    <t>task</t>
  </si>
  <si>
    <t>duration</t>
  </si>
  <si>
    <t>start date</t>
  </si>
  <si>
    <t>PM Sue Brandt</t>
  </si>
  <si>
    <t>Gantt Table</t>
  </si>
  <si>
    <t>Source</t>
  </si>
  <si>
    <t>Person hours</t>
  </si>
  <si>
    <t>create campaign</t>
  </si>
  <si>
    <t>research costs</t>
  </si>
  <si>
    <t>buy add</t>
  </si>
  <si>
    <t>launch add</t>
  </si>
  <si>
    <t>event launch</t>
  </si>
  <si>
    <t>collect date</t>
  </si>
  <si>
    <t>ad</t>
  </si>
  <si>
    <t>facebook</t>
  </si>
  <si>
    <t>google</t>
  </si>
  <si>
    <t>linked in</t>
  </si>
  <si>
    <t>twitter</t>
  </si>
  <si>
    <t>tiktok</t>
  </si>
  <si>
    <t>instagram</t>
  </si>
  <si>
    <t>meet with client</t>
  </si>
  <si>
    <t>write copy</t>
  </si>
  <si>
    <t>create image</t>
  </si>
  <si>
    <t>create video</t>
  </si>
  <si>
    <t>create merge copy and image</t>
  </si>
  <si>
    <t>obtain logo</t>
  </si>
  <si>
    <t>merge logo on all content</t>
  </si>
  <si>
    <t>buy image ad</t>
  </si>
  <si>
    <t>buy video ad</t>
  </si>
  <si>
    <t>collect data</t>
  </si>
  <si>
    <t>totals</t>
  </si>
  <si>
    <t>Labor</t>
  </si>
  <si>
    <t>Campaign project</t>
  </si>
  <si>
    <t>Preproduction labor</t>
  </si>
  <si>
    <t>build team</t>
  </si>
  <si>
    <r>
      <t>b</t>
    </r>
    <r>
      <rPr>
        <sz val="11"/>
        <color theme="1"/>
        <rFont val="Calibri"/>
        <family val="2"/>
        <scheme val="minor"/>
      </rPr>
      <t>uy materials</t>
    </r>
  </si>
  <si>
    <t>build booth</t>
  </si>
  <si>
    <t>ea</t>
  </si>
  <si>
    <t>load in.</t>
  </si>
  <si>
    <t>set up</t>
  </si>
  <si>
    <t>test</t>
  </si>
  <si>
    <t>run event</t>
  </si>
  <si>
    <t>close</t>
  </si>
  <si>
    <t>strike</t>
  </si>
  <si>
    <t>binder</t>
  </si>
  <si>
    <t>meeting</t>
  </si>
  <si>
    <t>rebuild</t>
  </si>
  <si>
    <t>store gear</t>
  </si>
  <si>
    <t>storate</t>
  </si>
  <si>
    <t>Materials</t>
  </si>
  <si>
    <t>Pop up event estimate</t>
  </si>
  <si>
    <t>Total==$25 X hrs</t>
  </si>
  <si>
    <t>Campaign project PM</t>
  </si>
  <si>
    <t>create marketing campaign</t>
  </si>
  <si>
    <t>Estimate costs</t>
  </si>
  <si>
    <t>End Date</t>
  </si>
  <si>
    <t>design event space</t>
  </si>
  <si>
    <t>find venue</t>
  </si>
  <si>
    <t>board games</t>
  </si>
  <si>
    <t>chairs</t>
  </si>
  <si>
    <t>tables</t>
  </si>
  <si>
    <t>table clothes</t>
  </si>
  <si>
    <t>food</t>
  </si>
  <si>
    <t>drink</t>
  </si>
  <si>
    <t>group</t>
  </si>
  <si>
    <t>Event labor</t>
  </si>
  <si>
    <t>Event materials</t>
  </si>
  <si>
    <t>Marketing</t>
  </si>
  <si>
    <t xml:space="preserve">google </t>
  </si>
  <si>
    <t>Tiktok</t>
  </si>
  <si>
    <t>Instagram</t>
  </si>
  <si>
    <t>Linkedin</t>
  </si>
  <si>
    <t>Website</t>
  </si>
  <si>
    <t>Planning Charts</t>
  </si>
  <si>
    <t>hire talent</t>
  </si>
  <si>
    <t>Hire management staff</t>
  </si>
  <si>
    <t>hire production staff</t>
  </si>
  <si>
    <t>hire site staff</t>
  </si>
  <si>
    <t>Management materials</t>
  </si>
  <si>
    <t>Venue Materials</t>
  </si>
  <si>
    <t>site materials</t>
  </si>
  <si>
    <t>site survey</t>
  </si>
  <si>
    <t>Load in</t>
  </si>
  <si>
    <t>Event planning</t>
  </si>
  <si>
    <t xml:space="preserve"> </t>
  </si>
  <si>
    <t>Marketing Materials</t>
  </si>
  <si>
    <t>Marketing labor</t>
  </si>
  <si>
    <t>Management</t>
  </si>
  <si>
    <t>Venue</t>
  </si>
  <si>
    <t>Site</t>
  </si>
  <si>
    <t>Management Materials</t>
  </si>
  <si>
    <t>Site materials</t>
  </si>
  <si>
    <t>Channel costs</t>
  </si>
  <si>
    <t>Producer</t>
  </si>
  <si>
    <t>Managers</t>
  </si>
  <si>
    <t>Venue llabor</t>
  </si>
  <si>
    <t>Site labor</t>
  </si>
  <si>
    <t>Venue staff</t>
  </si>
  <si>
    <t>Site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</si>
</sst>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Continuous" vertical="center"/>
    </xf>
    <xf numFmtId="44" fontId="0" fillId="0" borderId="0" xfId="1" applyFont="1" applyBorder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Continuous"/>
    </xf>
    <xf numFmtId="44" fontId="0" fillId="0" borderId="0" xfId="1" applyFont="1" applyBorder="1" applyAlignment="1">
      <alignment horizontal="centerContinuous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0" fontId="5" fillId="0" borderId="0" xfId="0" applyFont="1" applyAlignment="1">
      <alignment horizontal="right"/>
    </xf>
    <xf numFmtId="44" fontId="5" fillId="0" borderId="0" xfId="1" applyFont="1"/>
    <xf numFmtId="44" fontId="4" fillId="0" borderId="0" xfId="1" applyFont="1" applyBorder="1" applyAlignment="1">
      <alignment horizontal="left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right" wrapText="1"/>
    </xf>
    <xf numFmtId="44" fontId="0" fillId="0" borderId="0" xfId="1" applyFont="1" applyBorder="1" applyAlignment="1">
      <alignment horizontal="right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2" fillId="0" borderId="15" xfId="0" applyFont="1" applyBorder="1"/>
    <xf numFmtId="0" fontId="0" fillId="0" borderId="17" xfId="0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18" xfId="0" applyFont="1" applyBorder="1"/>
    <xf numFmtId="0" fontId="0" fillId="0" borderId="24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44" fontId="0" fillId="2" borderId="22" xfId="0" applyNumberForma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2" fillId="2" borderId="8" xfId="0" applyFont="1" applyFill="1" applyBorder="1"/>
    <xf numFmtId="44" fontId="0" fillId="2" borderId="1" xfId="1" applyFont="1" applyFill="1" applyBorder="1"/>
    <xf numFmtId="44" fontId="0" fillId="2" borderId="0" xfId="1" applyFont="1" applyFill="1" applyBorder="1"/>
    <xf numFmtId="44" fontId="5" fillId="2" borderId="0" xfId="1" applyFont="1" applyFill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44" fontId="0" fillId="2" borderId="0" xfId="1" applyFont="1" applyFill="1"/>
    <xf numFmtId="0" fontId="0" fillId="2" borderId="1" xfId="0" applyFill="1" applyBorder="1"/>
    <xf numFmtId="44" fontId="0" fillId="2" borderId="25" xfId="1" applyFont="1" applyFill="1" applyBorder="1"/>
    <xf numFmtId="44" fontId="2" fillId="2" borderId="1" xfId="1" applyFont="1" applyFill="1" applyBorder="1"/>
    <xf numFmtId="0" fontId="2" fillId="0" borderId="1" xfId="0" applyFont="1" applyBorder="1" applyAlignment="1">
      <alignment horizontal="left"/>
    </xf>
    <xf numFmtId="0" fontId="0" fillId="0" borderId="26" xfId="0" applyBorder="1"/>
    <xf numFmtId="0" fontId="0" fillId="0" borderId="30" xfId="0" applyBorder="1"/>
    <xf numFmtId="0" fontId="0" fillId="3" borderId="0" xfId="0" applyFill="1"/>
    <xf numFmtId="165" fontId="0" fillId="2" borderId="3" xfId="0" applyNumberFormat="1" applyFill="1" applyBorder="1"/>
    <xf numFmtId="43" fontId="0" fillId="2" borderId="19" xfId="0" applyNumberFormat="1" applyFill="1" applyBorder="1" applyAlignment="1">
      <alignment horizontal="right"/>
    </xf>
    <xf numFmtId="43" fontId="0" fillId="2" borderId="2" xfId="0" applyNumberFormat="1" applyFill="1" applyBorder="1" applyAlignment="1">
      <alignment horizontal="right"/>
    </xf>
    <xf numFmtId="43" fontId="0" fillId="2" borderId="27" xfId="0" applyNumberFormat="1" applyFill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2" borderId="0" xfId="0" applyNumberFormat="1" applyFill="1"/>
    <xf numFmtId="43" fontId="0" fillId="2" borderId="20" xfId="0" applyNumberFormat="1" applyFill="1" applyBorder="1" applyAlignment="1">
      <alignment horizontal="center"/>
    </xf>
    <xf numFmtId="43" fontId="0" fillId="2" borderId="23" xfId="0" applyNumberFormat="1" applyFill="1" applyBorder="1"/>
    <xf numFmtId="43" fontId="0" fillId="2" borderId="28" xfId="0" applyNumberFormat="1" applyFill="1" applyBorder="1"/>
    <xf numFmtId="43" fontId="0" fillId="2" borderId="22" xfId="0" applyNumberFormat="1" applyFill="1" applyBorder="1"/>
    <xf numFmtId="43" fontId="0" fillId="2" borderId="20" xfId="0" applyNumberFormat="1" applyFill="1" applyBorder="1"/>
    <xf numFmtId="43" fontId="0" fillId="2" borderId="29" xfId="0" applyNumberFormat="1" applyFill="1" applyBorder="1"/>
    <xf numFmtId="0" fontId="2" fillId="0" borderId="26" xfId="0" applyFont="1" applyBorder="1"/>
    <xf numFmtId="43" fontId="0" fillId="2" borderId="23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0" fillId="0" borderId="1" xfId="0" quotePrefix="1" applyNumberFormat="1" applyBorder="1" applyAlignment="1">
      <alignment horizontal="left"/>
    </xf>
    <xf numFmtId="43" fontId="0" fillId="2" borderId="3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35573-3500-4760-A24F-40D1F1C6F1F9}">
  <dimension ref="A1:D34"/>
  <sheetViews>
    <sheetView tabSelected="1" workbookViewId="0">
      <selection activeCell="A42" sqref="A42"/>
    </sheetView>
  </sheetViews>
  <sheetFormatPr baseColWidth="10" defaultColWidth="8.83203125" defaultRowHeight="15" x14ac:dyDescent="0.2"/>
  <cols>
    <col min="1" max="1" width="17.1640625" bestFit="1" customWidth="1"/>
    <col min="2" max="2" width="11.83203125" bestFit="1" customWidth="1"/>
    <col min="3" max="3" width="14.6640625" bestFit="1" customWidth="1"/>
    <col min="4" max="4" width="10.1640625" bestFit="1" customWidth="1"/>
  </cols>
  <sheetData>
    <row r="1" spans="1:4" ht="16" x14ac:dyDescent="0.2">
      <c r="A1" s="16" t="s">
        <v>81</v>
      </c>
      <c r="C1" s="19"/>
      <c r="D1" s="21" t="s">
        <v>11</v>
      </c>
    </row>
    <row r="2" spans="1:4" x14ac:dyDescent="0.2">
      <c r="C2" s="19"/>
      <c r="D2" s="17" t="s">
        <v>12</v>
      </c>
    </row>
    <row r="3" spans="1:4" ht="16" thickBot="1" x14ac:dyDescent="0.25">
      <c r="C3" s="19"/>
      <c r="D3" s="21"/>
    </row>
    <row r="4" spans="1:4" x14ac:dyDescent="0.2">
      <c r="A4" s="14" t="s">
        <v>80</v>
      </c>
      <c r="B4" s="46"/>
      <c r="C4" s="14"/>
      <c r="D4" s="10" t="s">
        <v>2</v>
      </c>
    </row>
    <row r="5" spans="1:4" ht="16" thickBot="1" x14ac:dyDescent="0.25">
      <c r="A5" s="15"/>
      <c r="B5" s="43"/>
      <c r="C5" s="7"/>
      <c r="D5" s="11"/>
    </row>
    <row r="6" spans="1:4" x14ac:dyDescent="0.2">
      <c r="A6" s="48" t="s">
        <v>97</v>
      </c>
      <c r="B6" s="73"/>
      <c r="C6" s="73" t="s">
        <v>1</v>
      </c>
      <c r="D6" s="85"/>
    </row>
    <row r="7" spans="1:4" x14ac:dyDescent="0.2">
      <c r="A7" s="12"/>
      <c r="D7" s="92">
        <f>+'Marketing Materials'!E24</f>
        <v>41.58</v>
      </c>
    </row>
    <row r="8" spans="1:4" x14ac:dyDescent="0.2">
      <c r="A8" s="12" t="s">
        <v>118</v>
      </c>
      <c r="B8" s="74"/>
      <c r="C8" s="74"/>
      <c r="D8" s="86">
        <f>+'Management materals'!E24</f>
        <v>522.06000000000006</v>
      </c>
    </row>
    <row r="9" spans="1:4" x14ac:dyDescent="0.2">
      <c r="A9" s="12" t="s">
        <v>119</v>
      </c>
      <c r="B9" s="74"/>
      <c r="C9" s="74"/>
      <c r="D9" s="86">
        <f>+'Venue materials'!E24</f>
        <v>854.7</v>
      </c>
    </row>
    <row r="10" spans="1:4" x14ac:dyDescent="0.2">
      <c r="A10" s="12" t="s">
        <v>120</v>
      </c>
      <c r="B10" s="74"/>
      <c r="C10" s="74"/>
      <c r="D10" s="86">
        <f>+'Site materials'!E24</f>
        <v>697.62</v>
      </c>
    </row>
    <row r="11" spans="1:4" ht="16" thickBot="1" x14ac:dyDescent="0.25">
      <c r="A11" s="50"/>
      <c r="B11" s="52"/>
      <c r="C11" s="52" t="s">
        <v>1</v>
      </c>
      <c r="D11" s="57"/>
    </row>
    <row r="12" spans="1:4" x14ac:dyDescent="0.2">
      <c r="A12" s="6" t="s">
        <v>61</v>
      </c>
      <c r="B12" s="39"/>
      <c r="C12" s="4" t="s">
        <v>5</v>
      </c>
      <c r="D12" s="75">
        <f>SUM(D6:D11)</f>
        <v>2115.96</v>
      </c>
    </row>
    <row r="13" spans="1:4" ht="16" thickBot="1" x14ac:dyDescent="0.25">
      <c r="A13" s="7" t="s">
        <v>3</v>
      </c>
      <c r="B13" s="40"/>
      <c r="C13" s="5"/>
      <c r="D13" s="2"/>
    </row>
    <row r="15" spans="1:4" ht="16" thickBot="1" x14ac:dyDescent="0.25"/>
    <row r="16" spans="1:4" x14ac:dyDescent="0.2">
      <c r="A16" s="14" t="s">
        <v>62</v>
      </c>
      <c r="B16" s="10" t="s">
        <v>37</v>
      </c>
      <c r="C16" s="14"/>
      <c r="D16" s="10" t="s">
        <v>2</v>
      </c>
    </row>
    <row r="17" spans="1:4" ht="16" thickBot="1" x14ac:dyDescent="0.25">
      <c r="A17" s="15"/>
      <c r="B17" s="15"/>
      <c r="C17" s="7"/>
      <c r="D17" s="11"/>
    </row>
    <row r="18" spans="1:4" ht="16" thickBot="1" x14ac:dyDescent="0.25">
      <c r="A18" s="51" t="s">
        <v>96</v>
      </c>
      <c r="B18" s="76"/>
      <c r="C18" s="49" t="s">
        <v>82</v>
      </c>
      <c r="D18" s="81">
        <f>+'Producer labor'!F15</f>
        <v>605</v>
      </c>
    </row>
    <row r="19" spans="1:4" ht="16" thickBot="1" x14ac:dyDescent="0.25">
      <c r="A19" s="87" t="s">
        <v>117</v>
      </c>
      <c r="B19" s="77">
        <f>+' Marketing labor'!D24</f>
        <v>52.8</v>
      </c>
      <c r="C19" s="49"/>
      <c r="D19" s="88">
        <f>+' Marketing labor'!F24</f>
        <v>1320</v>
      </c>
    </row>
    <row r="20" spans="1:4" ht="16" thickBot="1" x14ac:dyDescent="0.25">
      <c r="A20" s="87" t="s">
        <v>124</v>
      </c>
      <c r="B20" s="77">
        <f>+'Producer labor'!D15</f>
        <v>24.2</v>
      </c>
      <c r="C20" s="49"/>
      <c r="D20" s="88">
        <f>+'Producer labor'!F15</f>
        <v>605</v>
      </c>
    </row>
    <row r="21" spans="1:4" ht="16" thickBot="1" x14ac:dyDescent="0.25">
      <c r="A21" s="72" t="s">
        <v>125</v>
      </c>
      <c r="B21" s="77">
        <f>+'Managers labor'!D17</f>
        <v>52.8</v>
      </c>
      <c r="C21" s="49" t="s">
        <v>82</v>
      </c>
      <c r="D21" s="82">
        <f>+' Marketing labor'!F24</f>
        <v>1320</v>
      </c>
    </row>
    <row r="22" spans="1:4" ht="16" thickBot="1" x14ac:dyDescent="0.25">
      <c r="A22" s="72" t="s">
        <v>128</v>
      </c>
      <c r="B22" s="78">
        <f>+'Venue labor'!D15</f>
        <v>23.1</v>
      </c>
      <c r="C22" s="49" t="s">
        <v>82</v>
      </c>
      <c r="D22" s="83">
        <f>+'Venue labor'!F15</f>
        <v>577.5</v>
      </c>
    </row>
    <row r="23" spans="1:4" ht="16" thickBot="1" x14ac:dyDescent="0.25">
      <c r="A23" s="72" t="s">
        <v>129</v>
      </c>
      <c r="B23" s="79">
        <f>+'Site labor'!D15</f>
        <v>19.8</v>
      </c>
      <c r="C23" s="49" t="s">
        <v>82</v>
      </c>
      <c r="D23" s="84">
        <f>+'Site labor'!F15</f>
        <v>495</v>
      </c>
    </row>
    <row r="24" spans="1:4" x14ac:dyDescent="0.2">
      <c r="A24" s="6" t="s">
        <v>6</v>
      </c>
      <c r="B24" s="80">
        <f>SUM(B18:B23)</f>
        <v>172.70000000000002</v>
      </c>
      <c r="C24" s="4" t="s">
        <v>4</v>
      </c>
      <c r="D24" s="75">
        <f>SUM(D18:D23)</f>
        <v>4922.5</v>
      </c>
    </row>
    <row r="25" spans="1:4" ht="16" thickBot="1" x14ac:dyDescent="0.25">
      <c r="A25" s="7" t="s">
        <v>7</v>
      </c>
      <c r="B25" s="40"/>
      <c r="C25" s="5"/>
      <c r="D25" s="2"/>
    </row>
    <row r="27" spans="1:4" ht="16" thickBot="1" x14ac:dyDescent="0.25"/>
    <row r="28" spans="1:4" x14ac:dyDescent="0.2">
      <c r="A28" s="6" t="s">
        <v>8</v>
      </c>
      <c r="B28" s="9"/>
      <c r="C28" s="9" t="s">
        <v>0</v>
      </c>
      <c r="D28" s="10" t="s">
        <v>2</v>
      </c>
    </row>
    <row r="29" spans="1:4" ht="16" thickBot="1" x14ac:dyDescent="0.25">
      <c r="A29" s="42"/>
      <c r="B29" s="12"/>
      <c r="C29" s="12"/>
      <c r="D29" s="13"/>
    </row>
    <row r="30" spans="1:4" ht="16" thickBot="1" x14ac:dyDescent="0.25">
      <c r="A30" s="8" t="s">
        <v>10</v>
      </c>
      <c r="B30" s="44"/>
      <c r="C30" s="44"/>
      <c r="D30" s="58">
        <f>SUM(D12)</f>
        <v>2115.96</v>
      </c>
    </row>
    <row r="31" spans="1:4" ht="16" thickBot="1" x14ac:dyDescent="0.25">
      <c r="A31" s="45" t="s">
        <v>9</v>
      </c>
      <c r="B31" s="59">
        <f>SUM(B18+B21+B23)</f>
        <v>72.599999999999994</v>
      </c>
      <c r="C31" s="8"/>
      <c r="D31" s="41"/>
    </row>
    <row r="32" spans="1:4" ht="16" thickBot="1" x14ac:dyDescent="0.25">
      <c r="A32" s="8" t="s">
        <v>28</v>
      </c>
      <c r="B32" s="44"/>
      <c r="C32" s="44"/>
      <c r="D32" s="58">
        <f>SUM(D24)</f>
        <v>4922.5</v>
      </c>
    </row>
    <row r="33" spans="1:4" x14ac:dyDescent="0.2">
      <c r="A33" s="42"/>
      <c r="B33" s="42"/>
      <c r="C33" s="42"/>
      <c r="D33" s="42"/>
    </row>
    <row r="34" spans="1:4" ht="16" thickBot="1" x14ac:dyDescent="0.25">
      <c r="A34" s="7" t="s">
        <v>1</v>
      </c>
      <c r="B34" s="7"/>
      <c r="C34" s="7"/>
      <c r="D34" s="60">
        <f>SUM(D30:D32)</f>
        <v>7038.46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ACBA-428C-43C1-820C-81ADD5A905B3}">
  <sheetPr>
    <tabColor rgb="FFC00000"/>
  </sheetPr>
  <dimension ref="A1:F15"/>
  <sheetViews>
    <sheetView workbookViewId="0">
      <selection activeCell="V37" sqref="V37"/>
    </sheetView>
  </sheetViews>
  <sheetFormatPr baseColWidth="10" defaultColWidth="8.83203125" defaultRowHeight="15" x14ac:dyDescent="0.2"/>
  <sheetData>
    <row r="1" spans="1:6" ht="16" x14ac:dyDescent="0.2">
      <c r="A1" s="16" t="s">
        <v>127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3" spans="1:6" x14ac:dyDescent="0.2">
      <c r="C3" s="19"/>
      <c r="D3" s="21"/>
      <c r="E3" s="35"/>
    </row>
    <row r="4" spans="1:6" ht="32" x14ac:dyDescent="0.2">
      <c r="A4" s="25" t="s">
        <v>13</v>
      </c>
      <c r="B4" s="26" t="s">
        <v>14</v>
      </c>
      <c r="C4" s="26" t="s">
        <v>15</v>
      </c>
      <c r="D4" s="26" t="s">
        <v>16</v>
      </c>
      <c r="E4" s="27" t="s">
        <v>17</v>
      </c>
      <c r="F4" s="26" t="s">
        <v>18</v>
      </c>
    </row>
    <row r="5" spans="1:6" x14ac:dyDescent="0.2">
      <c r="A5" s="28" t="s">
        <v>76</v>
      </c>
      <c r="B5" s="1">
        <v>4</v>
      </c>
      <c r="C5" s="1">
        <v>2</v>
      </c>
      <c r="D5" s="68">
        <f>B5*C5</f>
        <v>8</v>
      </c>
      <c r="E5" s="29">
        <v>25</v>
      </c>
      <c r="F5" s="61">
        <f>D5*E5</f>
        <v>200</v>
      </c>
    </row>
    <row r="6" spans="1:6" x14ac:dyDescent="0.2">
      <c r="A6" s="28" t="s">
        <v>77</v>
      </c>
      <c r="B6" s="1">
        <v>4</v>
      </c>
      <c r="C6" s="1">
        <v>2</v>
      </c>
      <c r="D6" s="68">
        <f t="shared" ref="D6:D10" si="0">B6*C6</f>
        <v>8</v>
      </c>
      <c r="E6" s="29">
        <v>25</v>
      </c>
      <c r="F6" s="61">
        <f t="shared" ref="F6:F12" si="1">D6*E6</f>
        <v>200</v>
      </c>
    </row>
    <row r="7" spans="1:6" x14ac:dyDescent="0.2">
      <c r="A7" s="28" t="s">
        <v>78</v>
      </c>
      <c r="B7" s="1">
        <v>2</v>
      </c>
      <c r="C7" s="1">
        <v>1</v>
      </c>
      <c r="D7" s="68">
        <f t="shared" si="0"/>
        <v>2</v>
      </c>
      <c r="E7" s="29">
        <v>25</v>
      </c>
      <c r="F7" s="61">
        <f t="shared" si="1"/>
        <v>50</v>
      </c>
    </row>
    <row r="8" spans="1:6" x14ac:dyDescent="0.2">
      <c r="A8" s="28"/>
      <c r="B8" s="1"/>
      <c r="C8" s="1"/>
      <c r="D8" s="68">
        <f t="shared" si="0"/>
        <v>0</v>
      </c>
      <c r="E8" s="29">
        <v>25</v>
      </c>
      <c r="F8" s="61">
        <f t="shared" si="1"/>
        <v>0</v>
      </c>
    </row>
    <row r="9" spans="1:6" x14ac:dyDescent="0.2">
      <c r="A9" s="71"/>
      <c r="B9" s="1"/>
      <c r="C9" s="1"/>
      <c r="D9" s="68">
        <f t="shared" si="0"/>
        <v>0</v>
      </c>
      <c r="E9" s="29">
        <v>25</v>
      </c>
      <c r="F9" s="61">
        <f t="shared" si="1"/>
        <v>0</v>
      </c>
    </row>
    <row r="10" spans="1:6" x14ac:dyDescent="0.2">
      <c r="A10" s="28"/>
      <c r="B10" s="1"/>
      <c r="C10" s="1"/>
      <c r="D10" s="68">
        <f t="shared" si="0"/>
        <v>0</v>
      </c>
      <c r="E10" s="29">
        <v>25</v>
      </c>
      <c r="F10" s="61">
        <f t="shared" si="1"/>
        <v>0</v>
      </c>
    </row>
    <row r="11" spans="1:6" x14ac:dyDescent="0.2">
      <c r="A11" s="28"/>
      <c r="B11" s="1"/>
      <c r="C11" s="1"/>
      <c r="D11" s="68">
        <f>B11*C11</f>
        <v>0</v>
      </c>
      <c r="E11" s="29">
        <v>25</v>
      </c>
      <c r="F11" s="61">
        <f t="shared" si="1"/>
        <v>0</v>
      </c>
    </row>
    <row r="12" spans="1:6" x14ac:dyDescent="0.2">
      <c r="A12" s="28"/>
      <c r="B12" s="1"/>
      <c r="C12" s="1"/>
      <c r="D12" s="68">
        <f t="shared" ref="D12" si="2">B12*C12</f>
        <v>0</v>
      </c>
      <c r="E12" s="29">
        <v>25</v>
      </c>
      <c r="F12" s="61">
        <f t="shared" si="1"/>
        <v>0</v>
      </c>
    </row>
    <row r="13" spans="1:6" x14ac:dyDescent="0.2">
      <c r="A13" s="30"/>
      <c r="C13" s="31" t="s">
        <v>19</v>
      </c>
      <c r="D13" s="65">
        <f>SUM(D5:D12)</f>
        <v>18</v>
      </c>
      <c r="E13" s="20"/>
      <c r="F13" s="62">
        <f>SUM(F5:F12)</f>
        <v>450</v>
      </c>
    </row>
    <row r="14" spans="1:6" x14ac:dyDescent="0.2">
      <c r="A14" s="30"/>
      <c r="C14" s="31" t="s">
        <v>20</v>
      </c>
      <c r="D14" s="65">
        <f>D13*0.1</f>
        <v>1.8</v>
      </c>
      <c r="E14" s="32"/>
      <c r="F14" s="62">
        <f>F13*0.1</f>
        <v>45</v>
      </c>
    </row>
    <row r="15" spans="1:6" x14ac:dyDescent="0.2">
      <c r="A15" s="30"/>
      <c r="C15" s="33" t="s">
        <v>21</v>
      </c>
      <c r="D15" s="66">
        <f>D13+D14</f>
        <v>19.8</v>
      </c>
      <c r="E15" s="34"/>
      <c r="F15" s="63">
        <f>F13+F14</f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0E11-E21B-4360-B80C-E77FDB619714}">
  <sheetPr>
    <tabColor rgb="FFC00000"/>
  </sheetPr>
  <dimension ref="A1:E24"/>
  <sheetViews>
    <sheetView workbookViewId="0">
      <selection activeCell="X42" sqref="X42"/>
    </sheetView>
  </sheetViews>
  <sheetFormatPr baseColWidth="10" defaultColWidth="8.83203125" defaultRowHeight="15" x14ac:dyDescent="0.2"/>
  <cols>
    <col min="3" max="3" width="14.6640625" customWidth="1"/>
  </cols>
  <sheetData>
    <row r="1" spans="1:5" ht="16" x14ac:dyDescent="0.2">
      <c r="A1" s="16" t="s">
        <v>122</v>
      </c>
      <c r="C1" s="19"/>
      <c r="D1" s="21" t="s">
        <v>11</v>
      </c>
      <c r="E1" s="35" t="s">
        <v>34</v>
      </c>
    </row>
    <row r="2" spans="1:5" x14ac:dyDescent="0.2">
      <c r="C2" s="19"/>
      <c r="D2" s="17" t="s">
        <v>12</v>
      </c>
      <c r="E2" s="35"/>
    </row>
    <row r="3" spans="1:5" x14ac:dyDescent="0.2">
      <c r="C3" s="19"/>
      <c r="D3" s="21"/>
      <c r="E3" s="35"/>
    </row>
    <row r="4" spans="1:5" x14ac:dyDescent="0.2">
      <c r="D4" s="17"/>
      <c r="E4" s="35"/>
    </row>
    <row r="5" spans="1:5" x14ac:dyDescent="0.2">
      <c r="A5" s="22"/>
      <c r="B5" s="22"/>
      <c r="D5" s="3"/>
      <c r="E5" s="36"/>
    </row>
    <row r="6" spans="1:5" ht="32" x14ac:dyDescent="0.2">
      <c r="A6" s="31" t="s">
        <v>22</v>
      </c>
      <c r="B6" t="s">
        <v>23</v>
      </c>
      <c r="C6" s="25" t="s">
        <v>24</v>
      </c>
      <c r="D6" s="37" t="s">
        <v>25</v>
      </c>
      <c r="E6" s="38" t="s">
        <v>26</v>
      </c>
    </row>
    <row r="7" spans="1:5" x14ac:dyDescent="0.2">
      <c r="A7" s="53">
        <v>2</v>
      </c>
      <c r="B7" s="53" t="s">
        <v>68</v>
      </c>
      <c r="C7" s="28" t="s">
        <v>75</v>
      </c>
      <c r="D7" s="1">
        <v>2</v>
      </c>
      <c r="E7" s="61">
        <f t="shared" ref="E7:E19" si="0">A7*D7</f>
        <v>4</v>
      </c>
    </row>
    <row r="8" spans="1:5" x14ac:dyDescent="0.2">
      <c r="A8" s="53">
        <v>3</v>
      </c>
      <c r="B8" s="53" t="s">
        <v>68</v>
      </c>
      <c r="C8" s="28" t="s">
        <v>79</v>
      </c>
      <c r="D8" s="1">
        <v>200</v>
      </c>
      <c r="E8" s="61">
        <f t="shared" si="0"/>
        <v>600</v>
      </c>
    </row>
    <row r="9" spans="1:5" x14ac:dyDescent="0.2">
      <c r="A9" s="53"/>
      <c r="B9" s="53"/>
      <c r="C9" s="28"/>
      <c r="D9" s="1"/>
      <c r="E9" s="61">
        <f t="shared" si="0"/>
        <v>0</v>
      </c>
    </row>
    <row r="10" spans="1:5" x14ac:dyDescent="0.2">
      <c r="A10" s="1"/>
      <c r="B10" s="1"/>
      <c r="C10" s="1"/>
      <c r="D10" s="1"/>
      <c r="E10" s="61">
        <f t="shared" si="0"/>
        <v>0</v>
      </c>
    </row>
    <row r="11" spans="1:5" x14ac:dyDescent="0.2">
      <c r="A11" s="1"/>
      <c r="B11" s="1"/>
      <c r="C11" s="1"/>
      <c r="D11" s="1"/>
      <c r="E11" s="61">
        <f t="shared" si="0"/>
        <v>0</v>
      </c>
    </row>
    <row r="12" spans="1:5" x14ac:dyDescent="0.2">
      <c r="A12" s="1"/>
      <c r="B12" s="1"/>
      <c r="C12" s="1"/>
      <c r="D12" s="1"/>
      <c r="E12" s="61">
        <f t="shared" si="0"/>
        <v>0</v>
      </c>
    </row>
    <row r="13" spans="1:5" x14ac:dyDescent="0.2">
      <c r="A13" s="1"/>
      <c r="B13" s="1"/>
      <c r="C13" s="47"/>
      <c r="D13" s="1"/>
      <c r="E13" s="61">
        <f t="shared" si="0"/>
        <v>0</v>
      </c>
    </row>
    <row r="14" spans="1:5" x14ac:dyDescent="0.2">
      <c r="A14" s="1"/>
      <c r="B14" s="1"/>
      <c r="C14" s="47"/>
      <c r="D14" s="1"/>
      <c r="E14" s="61">
        <f t="shared" si="0"/>
        <v>0</v>
      </c>
    </row>
    <row r="15" spans="1:5" x14ac:dyDescent="0.2">
      <c r="A15" s="1"/>
      <c r="B15" s="1"/>
      <c r="C15" s="47"/>
      <c r="D15" s="1"/>
      <c r="E15" s="61">
        <f t="shared" si="0"/>
        <v>0</v>
      </c>
    </row>
    <row r="16" spans="1:5" x14ac:dyDescent="0.2">
      <c r="A16" s="1"/>
      <c r="B16" s="1"/>
      <c r="C16" s="47"/>
      <c r="D16" s="1"/>
      <c r="E16" s="61">
        <f t="shared" si="0"/>
        <v>0</v>
      </c>
    </row>
    <row r="17" spans="1:5" x14ac:dyDescent="0.2">
      <c r="A17" s="1"/>
      <c r="B17" s="1"/>
      <c r="C17" s="47"/>
      <c r="D17" s="1"/>
      <c r="E17" s="61">
        <f t="shared" si="0"/>
        <v>0</v>
      </c>
    </row>
    <row r="18" spans="1:5" x14ac:dyDescent="0.2">
      <c r="A18" s="1"/>
      <c r="B18" s="1"/>
      <c r="C18" s="28"/>
      <c r="D18" s="1"/>
      <c r="E18" s="61">
        <f t="shared" si="0"/>
        <v>0</v>
      </c>
    </row>
    <row r="19" spans="1:5" x14ac:dyDescent="0.2">
      <c r="C19" s="30"/>
      <c r="E19" s="62">
        <f t="shared" si="0"/>
        <v>0</v>
      </c>
    </row>
    <row r="20" spans="1:5" x14ac:dyDescent="0.2">
      <c r="D20" s="31" t="s">
        <v>19</v>
      </c>
      <c r="E20" s="62">
        <f>SUM(E7:E19)</f>
        <v>604</v>
      </c>
    </row>
    <row r="21" spans="1:5" x14ac:dyDescent="0.2">
      <c r="D21" s="31" t="s">
        <v>27</v>
      </c>
      <c r="E21" s="62">
        <f>E20*0.05</f>
        <v>30.200000000000003</v>
      </c>
    </row>
    <row r="22" spans="1:5" x14ac:dyDescent="0.2">
      <c r="D22" s="31" t="s">
        <v>19</v>
      </c>
      <c r="E22" s="67">
        <f>E20+E21</f>
        <v>634.20000000000005</v>
      </c>
    </row>
    <row r="23" spans="1:5" x14ac:dyDescent="0.2">
      <c r="D23" s="31" t="s">
        <v>20</v>
      </c>
      <c r="E23" s="67">
        <f>E22*0.1</f>
        <v>63.420000000000009</v>
      </c>
    </row>
    <row r="24" spans="1:5" x14ac:dyDescent="0.2">
      <c r="D24" s="33" t="s">
        <v>21</v>
      </c>
      <c r="E24" s="67">
        <f>E22+E23</f>
        <v>697.62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1628-6DAA-46CF-82D8-645937F92902}">
  <sheetPr>
    <tabColor rgb="FFFFC000"/>
  </sheetPr>
  <dimension ref="A1:F18"/>
  <sheetViews>
    <sheetView zoomScale="75" zoomScaleNormal="75" workbookViewId="0">
      <selection activeCell="G32" sqref="G32"/>
    </sheetView>
  </sheetViews>
  <sheetFormatPr baseColWidth="10" defaultColWidth="8.83203125" defaultRowHeight="15" x14ac:dyDescent="0.2"/>
  <cols>
    <col min="3" max="3" width="31.1640625" customWidth="1"/>
    <col min="5" max="5" width="14.1640625" customWidth="1"/>
    <col min="6" max="6" width="23.6640625" customWidth="1"/>
  </cols>
  <sheetData>
    <row r="1" spans="1:6" ht="16" x14ac:dyDescent="0.2">
      <c r="A1" s="16" t="s">
        <v>63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4" spans="1:6" ht="16" x14ac:dyDescent="0.2">
      <c r="A4" s="31" t="s">
        <v>22</v>
      </c>
      <c r="B4" t="s">
        <v>23</v>
      </c>
      <c r="C4" s="25" t="s">
        <v>44</v>
      </c>
      <c r="D4" s="37" t="s">
        <v>25</v>
      </c>
      <c r="E4" s="38" t="s">
        <v>26</v>
      </c>
      <c r="F4" t="s">
        <v>36</v>
      </c>
    </row>
    <row r="5" spans="1:6" x14ac:dyDescent="0.2">
      <c r="A5" s="53">
        <v>1</v>
      </c>
      <c r="B5" s="53"/>
      <c r="C5" s="28" t="s">
        <v>45</v>
      </c>
      <c r="D5" s="1"/>
      <c r="E5" s="61"/>
    </row>
    <row r="6" spans="1:6" x14ac:dyDescent="0.2">
      <c r="A6" s="53">
        <v>1</v>
      </c>
      <c r="B6" s="53"/>
      <c r="C6" s="28" t="s">
        <v>46</v>
      </c>
      <c r="D6" s="1"/>
      <c r="E6" s="61"/>
    </row>
    <row r="7" spans="1:6" x14ac:dyDescent="0.2">
      <c r="A7" s="53">
        <v>1</v>
      </c>
      <c r="B7" s="53"/>
      <c r="C7" s="28" t="s">
        <v>47</v>
      </c>
      <c r="D7" s="1"/>
      <c r="E7" s="61"/>
    </row>
    <row r="8" spans="1:6" x14ac:dyDescent="0.2">
      <c r="A8" s="53">
        <v>1</v>
      </c>
      <c r="B8" s="53"/>
      <c r="C8" s="28" t="s">
        <v>48</v>
      </c>
      <c r="D8" s="1"/>
      <c r="E8" s="61"/>
    </row>
    <row r="9" spans="1:6" x14ac:dyDescent="0.2">
      <c r="A9" s="53">
        <v>1</v>
      </c>
      <c r="B9" s="53"/>
      <c r="C9" s="28" t="s">
        <v>49</v>
      </c>
      <c r="D9" s="1"/>
      <c r="E9" s="61"/>
    </row>
    <row r="10" spans="1:6" x14ac:dyDescent="0.2">
      <c r="A10" s="53">
        <v>1</v>
      </c>
      <c r="B10" s="53"/>
      <c r="C10" s="28" t="s">
        <v>50</v>
      </c>
      <c r="D10" s="1"/>
      <c r="E10" s="61"/>
    </row>
    <row r="11" spans="1:6" x14ac:dyDescent="0.2">
      <c r="A11" s="53">
        <v>1</v>
      </c>
      <c r="B11" s="53"/>
      <c r="C11" s="28"/>
      <c r="D11" s="1"/>
      <c r="E11" s="61"/>
    </row>
    <row r="12" spans="1:6" x14ac:dyDescent="0.2">
      <c r="C12" s="30"/>
      <c r="E12" s="62">
        <f t="shared" ref="E12" si="0">A12*D12</f>
        <v>0</v>
      </c>
    </row>
    <row r="13" spans="1:6" x14ac:dyDescent="0.2">
      <c r="C13" s="30"/>
      <c r="D13" s="31" t="s">
        <v>19</v>
      </c>
      <c r="E13" s="62">
        <f>SUM(E5:E12)</f>
        <v>0</v>
      </c>
    </row>
    <row r="14" spans="1:6" x14ac:dyDescent="0.2">
      <c r="D14" s="31" t="s">
        <v>27</v>
      </c>
      <c r="E14" s="62">
        <f>E13*0.05</f>
        <v>0</v>
      </c>
    </row>
    <row r="15" spans="1:6" x14ac:dyDescent="0.2">
      <c r="D15" s="31" t="s">
        <v>19</v>
      </c>
      <c r="E15" s="67">
        <f>E13+E14</f>
        <v>0</v>
      </c>
    </row>
    <row r="16" spans="1:6" ht="16" thickBot="1" x14ac:dyDescent="0.25">
      <c r="D16" s="31" t="s">
        <v>20</v>
      </c>
      <c r="E16" s="67">
        <f>E15*0.1</f>
        <v>0</v>
      </c>
    </row>
    <row r="17" spans="3:5" ht="16" thickBot="1" x14ac:dyDescent="0.25">
      <c r="D17" s="33" t="s">
        <v>21</v>
      </c>
      <c r="E17" s="69">
        <f>E15+E16</f>
        <v>0</v>
      </c>
    </row>
    <row r="18" spans="3:5" x14ac:dyDescent="0.2">
      <c r="C18" s="30"/>
      <c r="E18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85F1-F0A7-4294-A127-C171A25EF268}">
  <dimension ref="A1:G27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2.6640625" customWidth="1"/>
    <col min="2" max="2" width="13" customWidth="1"/>
    <col min="3" max="3" width="37" customWidth="1"/>
  </cols>
  <sheetData>
    <row r="1" spans="1:5" ht="16" x14ac:dyDescent="0.2">
      <c r="A1" s="16" t="s">
        <v>114</v>
      </c>
      <c r="C1" s="19"/>
      <c r="D1" s="21" t="s">
        <v>11</v>
      </c>
      <c r="E1" s="35" t="s">
        <v>34</v>
      </c>
    </row>
    <row r="2" spans="1:5" x14ac:dyDescent="0.2">
      <c r="C2" s="19"/>
      <c r="D2" s="17" t="s">
        <v>12</v>
      </c>
      <c r="E2" s="35"/>
    </row>
    <row r="3" spans="1:5" x14ac:dyDescent="0.2">
      <c r="C3" s="19"/>
      <c r="D3" s="21"/>
      <c r="E3" s="35"/>
    </row>
    <row r="5" spans="1:5" x14ac:dyDescent="0.2">
      <c r="B5" t="s">
        <v>35</v>
      </c>
    </row>
    <row r="6" spans="1:5" x14ac:dyDescent="0.2">
      <c r="A6" t="s">
        <v>115</v>
      </c>
    </row>
    <row r="8" spans="1:5" x14ac:dyDescent="0.2">
      <c r="A8" t="s">
        <v>33</v>
      </c>
      <c r="B8" t="s">
        <v>86</v>
      </c>
      <c r="C8" t="s">
        <v>31</v>
      </c>
      <c r="D8" t="s">
        <v>32</v>
      </c>
    </row>
    <row r="9" spans="1:5" x14ac:dyDescent="0.2">
      <c r="A9" s="89">
        <v>45078</v>
      </c>
      <c r="B9" s="89">
        <v>45087</v>
      </c>
      <c r="C9" s="28" t="s">
        <v>30</v>
      </c>
      <c r="D9" s="53">
        <f>SUM(B9-A9)</f>
        <v>9</v>
      </c>
    </row>
    <row r="10" spans="1:5" x14ac:dyDescent="0.2">
      <c r="A10" s="89">
        <v>45087</v>
      </c>
      <c r="B10" s="89">
        <v>45148</v>
      </c>
      <c r="C10" s="28" t="s">
        <v>84</v>
      </c>
      <c r="D10" s="53">
        <f t="shared" ref="D10:D21" si="0">SUM(B10-A10)</f>
        <v>61</v>
      </c>
    </row>
    <row r="11" spans="1:5" x14ac:dyDescent="0.2">
      <c r="A11" s="89">
        <v>45087</v>
      </c>
      <c r="B11" s="89">
        <v>45094</v>
      </c>
      <c r="C11" s="28" t="s">
        <v>104</v>
      </c>
      <c r="D11" s="53">
        <f>SUM(B11-A11)</f>
        <v>7</v>
      </c>
    </row>
    <row r="12" spans="1:5" x14ac:dyDescent="0.2">
      <c r="A12" s="89">
        <v>45098</v>
      </c>
      <c r="B12" s="89">
        <v>45105</v>
      </c>
      <c r="C12" s="28" t="s">
        <v>112</v>
      </c>
      <c r="D12" s="53">
        <f>SUM(B12-A12)</f>
        <v>7</v>
      </c>
    </row>
    <row r="13" spans="1:5" x14ac:dyDescent="0.2">
      <c r="A13" s="90">
        <v>45087</v>
      </c>
      <c r="B13" s="90">
        <v>45179</v>
      </c>
      <c r="C13" s="28" t="s">
        <v>85</v>
      </c>
      <c r="D13" s="53">
        <f t="shared" si="0"/>
        <v>92</v>
      </c>
    </row>
    <row r="14" spans="1:5" x14ac:dyDescent="0.2">
      <c r="A14" s="91">
        <v>45108</v>
      </c>
      <c r="B14" s="91">
        <v>45174</v>
      </c>
      <c r="C14" s="28" t="s">
        <v>105</v>
      </c>
      <c r="D14" s="53">
        <f t="shared" si="0"/>
        <v>66</v>
      </c>
    </row>
    <row r="15" spans="1:5" x14ac:dyDescent="0.2">
      <c r="A15" s="91">
        <v>45098</v>
      </c>
      <c r="B15" s="91">
        <v>45190</v>
      </c>
      <c r="C15" s="28" t="s">
        <v>106</v>
      </c>
      <c r="D15" s="53">
        <f t="shared" si="0"/>
        <v>92</v>
      </c>
    </row>
    <row r="16" spans="1:5" x14ac:dyDescent="0.2">
      <c r="A16" s="91">
        <v>45323</v>
      </c>
      <c r="B16" s="91">
        <v>45414</v>
      </c>
      <c r="C16" s="28" t="s">
        <v>107</v>
      </c>
      <c r="D16" s="53">
        <f t="shared" si="0"/>
        <v>91</v>
      </c>
    </row>
    <row r="17" spans="1:7" x14ac:dyDescent="0.2">
      <c r="A17" s="91">
        <v>45332</v>
      </c>
      <c r="B17" s="91">
        <v>45444</v>
      </c>
      <c r="C17" s="28" t="s">
        <v>108</v>
      </c>
      <c r="D17" s="53">
        <f t="shared" si="0"/>
        <v>112</v>
      </c>
    </row>
    <row r="18" spans="1:7" x14ac:dyDescent="0.2">
      <c r="A18" s="89">
        <v>45108</v>
      </c>
      <c r="B18" s="89">
        <v>45301</v>
      </c>
      <c r="C18" s="28" t="s">
        <v>109</v>
      </c>
      <c r="D18" s="53">
        <f t="shared" si="0"/>
        <v>193</v>
      </c>
    </row>
    <row r="19" spans="1:7" x14ac:dyDescent="0.2">
      <c r="A19" s="89">
        <v>45108</v>
      </c>
      <c r="B19" s="89">
        <v>45301</v>
      </c>
      <c r="C19" s="28" t="s">
        <v>110</v>
      </c>
      <c r="D19" s="53">
        <f t="shared" si="0"/>
        <v>193</v>
      </c>
    </row>
    <row r="20" spans="1:7" x14ac:dyDescent="0.2">
      <c r="A20" s="89">
        <v>45108</v>
      </c>
      <c r="B20" s="89">
        <v>45444</v>
      </c>
      <c r="C20" s="28" t="s">
        <v>111</v>
      </c>
      <c r="D20" s="53">
        <f t="shared" si="0"/>
        <v>336</v>
      </c>
    </row>
    <row r="21" spans="1:7" x14ac:dyDescent="0.2">
      <c r="A21" s="89">
        <v>45464</v>
      </c>
      <c r="B21" s="89">
        <v>45474</v>
      </c>
      <c r="C21" s="28" t="s">
        <v>113</v>
      </c>
      <c r="D21" s="53">
        <f t="shared" si="0"/>
        <v>10</v>
      </c>
    </row>
    <row r="25" spans="1:7" ht="16" x14ac:dyDescent="0.2">
      <c r="C25" s="16"/>
      <c r="E25" s="19"/>
      <c r="F25" s="21"/>
      <c r="G25" s="35"/>
    </row>
    <row r="26" spans="1:7" x14ac:dyDescent="0.2">
      <c r="E26" s="19"/>
      <c r="F26" s="17"/>
      <c r="G26" s="35"/>
    </row>
    <row r="27" spans="1:7" x14ac:dyDescent="0.2">
      <c r="E27" s="19"/>
      <c r="F27" s="21"/>
      <c r="G27" s="35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29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37.6640625" customWidth="1"/>
    <col min="2" max="2" width="21" customWidth="1"/>
    <col min="6" max="6" width="14.1640625" customWidth="1"/>
  </cols>
  <sheetData>
    <row r="1" spans="1:6" ht="16" x14ac:dyDescent="0.2">
      <c r="A1" s="16" t="s">
        <v>83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3" spans="1:6" x14ac:dyDescent="0.2">
      <c r="C3" s="19"/>
      <c r="D3" s="21"/>
      <c r="E3" s="35"/>
    </row>
    <row r="4" spans="1:6" ht="32" x14ac:dyDescent="0.2">
      <c r="A4" s="25" t="s">
        <v>13</v>
      </c>
      <c r="B4" s="26" t="s">
        <v>14</v>
      </c>
      <c r="C4" s="26" t="s">
        <v>15</v>
      </c>
      <c r="D4" s="26" t="s">
        <v>16</v>
      </c>
      <c r="E4" s="27" t="s">
        <v>17</v>
      </c>
      <c r="F4" s="26" t="s">
        <v>18</v>
      </c>
    </row>
    <row r="5" spans="1:6" x14ac:dyDescent="0.2">
      <c r="A5" s="28" t="s">
        <v>30</v>
      </c>
      <c r="B5" s="1">
        <v>1</v>
      </c>
      <c r="C5" s="1">
        <v>6</v>
      </c>
      <c r="D5" s="68">
        <f>B5*C5</f>
        <v>6</v>
      </c>
      <c r="E5" s="29">
        <v>25</v>
      </c>
      <c r="F5" s="61">
        <f>D5*E5</f>
        <v>150</v>
      </c>
    </row>
    <row r="6" spans="1:6" x14ac:dyDescent="0.2">
      <c r="A6" s="28" t="s">
        <v>38</v>
      </c>
      <c r="B6" s="1">
        <v>1</v>
      </c>
      <c r="C6" s="1">
        <v>8</v>
      </c>
      <c r="D6" s="68">
        <f t="shared" ref="D6:D10" si="0">B6*C6</f>
        <v>8</v>
      </c>
      <c r="E6" s="29">
        <v>25</v>
      </c>
      <c r="F6" s="61">
        <f t="shared" ref="F6:F11" si="1">D6*E6</f>
        <v>200</v>
      </c>
    </row>
    <row r="7" spans="1:6" x14ac:dyDescent="0.2">
      <c r="A7" s="28" t="s">
        <v>29</v>
      </c>
      <c r="B7" s="1">
        <v>1</v>
      </c>
      <c r="C7" s="1">
        <v>4</v>
      </c>
      <c r="D7" s="68">
        <f t="shared" si="0"/>
        <v>4</v>
      </c>
      <c r="E7" s="29">
        <v>25</v>
      </c>
      <c r="F7" s="61">
        <f t="shared" si="1"/>
        <v>100</v>
      </c>
    </row>
    <row r="8" spans="1:6" x14ac:dyDescent="0.2">
      <c r="A8" s="28" t="s">
        <v>39</v>
      </c>
      <c r="B8" s="1">
        <v>1</v>
      </c>
      <c r="C8" s="1">
        <v>4</v>
      </c>
      <c r="D8" s="68">
        <f t="shared" ref="D8" si="2">B8*C8</f>
        <v>4</v>
      </c>
      <c r="E8" s="29">
        <v>25</v>
      </c>
      <c r="F8" s="61">
        <f t="shared" ref="F8" si="3">D8*E8</f>
        <v>100</v>
      </c>
    </row>
    <row r="9" spans="1:6" x14ac:dyDescent="0.2">
      <c r="A9" s="28"/>
      <c r="B9" s="1"/>
      <c r="C9" s="1"/>
      <c r="D9" s="68">
        <f t="shared" si="0"/>
        <v>0</v>
      </c>
      <c r="E9" s="29">
        <v>25</v>
      </c>
      <c r="F9" s="61">
        <f t="shared" si="1"/>
        <v>0</v>
      </c>
    </row>
    <row r="10" spans="1:6" x14ac:dyDescent="0.2">
      <c r="A10" s="28"/>
      <c r="B10" s="1"/>
      <c r="C10" s="1"/>
      <c r="D10" s="68">
        <f t="shared" si="0"/>
        <v>0</v>
      </c>
      <c r="E10" s="29">
        <v>25</v>
      </c>
      <c r="F10" s="61">
        <f t="shared" si="1"/>
        <v>0</v>
      </c>
    </row>
    <row r="11" spans="1:6" x14ac:dyDescent="0.2">
      <c r="A11" s="28"/>
      <c r="B11" s="1"/>
      <c r="C11" s="1"/>
      <c r="D11" s="68">
        <f>B11*C11</f>
        <v>0</v>
      </c>
      <c r="E11" s="29">
        <v>25</v>
      </c>
      <c r="F11" s="61">
        <f t="shared" si="1"/>
        <v>0</v>
      </c>
    </row>
    <row r="12" spans="1:6" x14ac:dyDescent="0.2">
      <c r="A12" s="28"/>
      <c r="B12" s="1"/>
      <c r="C12" s="1"/>
      <c r="D12" s="68">
        <f t="shared" ref="D12" si="4">B12*C12</f>
        <v>0</v>
      </c>
      <c r="E12" s="29">
        <v>25</v>
      </c>
      <c r="F12" s="61">
        <f t="shared" ref="F12" si="5">D12*E12</f>
        <v>0</v>
      </c>
    </row>
    <row r="13" spans="1:6" x14ac:dyDescent="0.2">
      <c r="A13" s="30"/>
      <c r="C13" s="31" t="s">
        <v>19</v>
      </c>
      <c r="D13" s="65">
        <f>SUM(D5:D12)</f>
        <v>22</v>
      </c>
      <c r="E13" s="20"/>
      <c r="F13" s="62">
        <f>SUM(F5:F12)</f>
        <v>550</v>
      </c>
    </row>
    <row r="14" spans="1:6" x14ac:dyDescent="0.2">
      <c r="A14" s="30"/>
      <c r="C14" s="31" t="s">
        <v>20</v>
      </c>
      <c r="D14" s="65">
        <f>D13*0.1</f>
        <v>2.2000000000000002</v>
      </c>
      <c r="E14" s="32"/>
      <c r="F14" s="62">
        <f>F13*0.1</f>
        <v>55</v>
      </c>
    </row>
    <row r="15" spans="1:6" x14ac:dyDescent="0.2">
      <c r="A15" s="30"/>
      <c r="C15" s="33" t="s">
        <v>21</v>
      </c>
      <c r="D15" s="66">
        <f>D13+D14</f>
        <v>24.2</v>
      </c>
      <c r="E15" s="34"/>
      <c r="F15" s="63">
        <f>F13+F14</f>
        <v>605</v>
      </c>
    </row>
    <row r="22" spans="1:3" x14ac:dyDescent="0.2">
      <c r="A22" s="54">
        <v>43983</v>
      </c>
      <c r="B22" s="28" t="s">
        <v>30</v>
      </c>
      <c r="C22" s="53">
        <v>6</v>
      </c>
    </row>
    <row r="23" spans="1:3" x14ac:dyDescent="0.2">
      <c r="A23" s="54">
        <v>43983</v>
      </c>
      <c r="B23" s="28" t="s">
        <v>38</v>
      </c>
      <c r="C23" s="53">
        <v>3</v>
      </c>
    </row>
    <row r="24" spans="1:3" x14ac:dyDescent="0.2">
      <c r="A24" s="54">
        <v>43984</v>
      </c>
      <c r="B24" s="28" t="s">
        <v>29</v>
      </c>
      <c r="C24" s="53">
        <v>6</v>
      </c>
    </row>
    <row r="25" spans="1:3" x14ac:dyDescent="0.2">
      <c r="A25" s="55">
        <v>43984</v>
      </c>
      <c r="B25" s="28" t="s">
        <v>39</v>
      </c>
      <c r="C25" s="53">
        <v>4</v>
      </c>
    </row>
    <row r="26" spans="1:3" x14ac:dyDescent="0.2">
      <c r="A26" s="56">
        <v>43996</v>
      </c>
      <c r="B26" s="28" t="s">
        <v>40</v>
      </c>
      <c r="C26" s="53">
        <v>2</v>
      </c>
    </row>
    <row r="27" spans="1:3" x14ac:dyDescent="0.2">
      <c r="A27" s="56">
        <v>43998</v>
      </c>
      <c r="B27" s="28" t="s">
        <v>41</v>
      </c>
      <c r="C27" s="53">
        <v>5</v>
      </c>
    </row>
    <row r="28" spans="1:3" x14ac:dyDescent="0.2">
      <c r="A28" s="56">
        <v>44007</v>
      </c>
      <c r="B28" s="28" t="s">
        <v>42</v>
      </c>
      <c r="C28" s="53">
        <v>1</v>
      </c>
    </row>
    <row r="29" spans="1:3" x14ac:dyDescent="0.2">
      <c r="A29" s="56">
        <v>44008</v>
      </c>
      <c r="B29" s="28" t="s">
        <v>43</v>
      </c>
      <c r="C29" s="5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24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28.5" customWidth="1"/>
    <col min="6" max="6" width="13.83203125" customWidth="1"/>
  </cols>
  <sheetData>
    <row r="1" spans="1:6" ht="16" x14ac:dyDescent="0.2">
      <c r="A1" s="16" t="s">
        <v>98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3" spans="1:6" x14ac:dyDescent="0.2">
      <c r="C3" s="19"/>
      <c r="D3" s="21"/>
      <c r="E3" s="35"/>
    </row>
    <row r="4" spans="1:6" x14ac:dyDescent="0.2">
      <c r="B4" s="17"/>
      <c r="C4" s="18"/>
      <c r="E4" s="20"/>
    </row>
    <row r="5" spans="1:6" x14ac:dyDescent="0.2">
      <c r="A5" s="22"/>
      <c r="B5" s="3"/>
      <c r="C5" s="3"/>
      <c r="D5" s="23"/>
      <c r="E5" s="24"/>
    </row>
    <row r="6" spans="1:6" ht="32" x14ac:dyDescent="0.2">
      <c r="A6" s="25" t="s">
        <v>13</v>
      </c>
      <c r="B6" s="26" t="s">
        <v>14</v>
      </c>
      <c r="C6" s="26" t="s">
        <v>15</v>
      </c>
      <c r="D6" s="26" t="s">
        <v>16</v>
      </c>
      <c r="E6" s="27" t="s">
        <v>17</v>
      </c>
      <c r="F6" s="26" t="s">
        <v>18</v>
      </c>
    </row>
    <row r="7" spans="1:6" x14ac:dyDescent="0.2">
      <c r="A7" s="28" t="s">
        <v>51</v>
      </c>
      <c r="B7" s="53">
        <v>1</v>
      </c>
      <c r="C7" s="53">
        <v>1</v>
      </c>
      <c r="D7" s="64">
        <v>0</v>
      </c>
      <c r="E7" s="29">
        <v>25</v>
      </c>
      <c r="F7" s="70">
        <f>D7*E7</f>
        <v>0</v>
      </c>
    </row>
    <row r="8" spans="1:6" x14ac:dyDescent="0.2">
      <c r="A8" s="28" t="s">
        <v>52</v>
      </c>
      <c r="B8" s="53">
        <v>1</v>
      </c>
      <c r="C8" s="53">
        <v>1</v>
      </c>
      <c r="D8" s="64">
        <f t="shared" ref="D8:D11" si="0">B8*C8</f>
        <v>1</v>
      </c>
      <c r="E8" s="29">
        <v>25</v>
      </c>
      <c r="F8" s="61">
        <f t="shared" ref="F8:F11" si="1">D8*E8</f>
        <v>25</v>
      </c>
    </row>
    <row r="9" spans="1:6" x14ac:dyDescent="0.2">
      <c r="A9" s="28" t="s">
        <v>53</v>
      </c>
      <c r="B9" s="53">
        <v>1</v>
      </c>
      <c r="C9" s="53">
        <v>1</v>
      </c>
      <c r="D9" s="64">
        <f t="shared" si="0"/>
        <v>1</v>
      </c>
      <c r="E9" s="29">
        <v>25</v>
      </c>
      <c r="F9" s="61">
        <f t="shared" si="1"/>
        <v>25</v>
      </c>
    </row>
    <row r="10" spans="1:6" x14ac:dyDescent="0.2">
      <c r="A10" s="28" t="s">
        <v>55</v>
      </c>
      <c r="B10" s="53">
        <v>1</v>
      </c>
      <c r="C10" s="53">
        <v>1</v>
      </c>
      <c r="D10" s="64">
        <f t="shared" si="0"/>
        <v>1</v>
      </c>
      <c r="E10" s="29">
        <v>25</v>
      </c>
      <c r="F10" s="61">
        <f t="shared" si="1"/>
        <v>25</v>
      </c>
    </row>
    <row r="11" spans="1:6" x14ac:dyDescent="0.2">
      <c r="A11" s="28"/>
      <c r="B11" s="53"/>
      <c r="C11" s="53"/>
      <c r="D11" s="64">
        <f t="shared" si="0"/>
        <v>0</v>
      </c>
      <c r="E11" s="29">
        <v>25</v>
      </c>
      <c r="F11" s="61">
        <f t="shared" si="1"/>
        <v>0</v>
      </c>
    </row>
    <row r="12" spans="1:6" x14ac:dyDescent="0.2">
      <c r="A12" s="28" t="s">
        <v>52</v>
      </c>
      <c r="B12" s="53">
        <v>1</v>
      </c>
      <c r="C12" s="53">
        <v>1</v>
      </c>
      <c r="D12" s="64">
        <f t="shared" ref="D12:D21" si="2">B12*C12</f>
        <v>1</v>
      </c>
      <c r="E12" s="29">
        <v>25</v>
      </c>
      <c r="F12" s="61">
        <f t="shared" ref="F12:F21" si="3">D12*E12</f>
        <v>25</v>
      </c>
    </row>
    <row r="13" spans="1:6" x14ac:dyDescent="0.2">
      <c r="A13" s="28" t="s">
        <v>54</v>
      </c>
      <c r="B13" s="53">
        <v>4</v>
      </c>
      <c r="C13" s="53">
        <v>4</v>
      </c>
      <c r="D13" s="64">
        <f t="shared" si="2"/>
        <v>16</v>
      </c>
      <c r="E13" s="29">
        <v>25</v>
      </c>
      <c r="F13" s="61">
        <f t="shared" si="3"/>
        <v>400</v>
      </c>
    </row>
    <row r="14" spans="1:6" x14ac:dyDescent="0.2">
      <c r="A14" s="28"/>
      <c r="B14" s="53"/>
      <c r="C14" s="53"/>
      <c r="D14" s="64">
        <f t="shared" si="2"/>
        <v>0</v>
      </c>
      <c r="E14" s="29">
        <v>25</v>
      </c>
      <c r="F14" s="61">
        <f t="shared" si="3"/>
        <v>0</v>
      </c>
    </row>
    <row r="15" spans="1:6" x14ac:dyDescent="0.2">
      <c r="A15" s="28" t="s">
        <v>56</v>
      </c>
      <c r="B15" s="53">
        <v>1</v>
      </c>
      <c r="C15" s="53">
        <v>3</v>
      </c>
      <c r="D15" s="64">
        <f t="shared" si="2"/>
        <v>3</v>
      </c>
      <c r="E15" s="29">
        <v>25</v>
      </c>
      <c r="F15" s="61">
        <f t="shared" si="3"/>
        <v>75</v>
      </c>
    </row>
    <row r="16" spans="1:6" x14ac:dyDescent="0.2">
      <c r="A16" s="28"/>
      <c r="B16" s="53"/>
      <c r="C16" s="53"/>
      <c r="D16" s="64">
        <f t="shared" si="2"/>
        <v>0</v>
      </c>
      <c r="E16" s="29">
        <v>25</v>
      </c>
      <c r="F16" s="61">
        <f t="shared" si="3"/>
        <v>0</v>
      </c>
    </row>
    <row r="17" spans="1:6" x14ac:dyDescent="0.2">
      <c r="A17" s="28" t="s">
        <v>57</v>
      </c>
      <c r="B17" s="53">
        <v>1</v>
      </c>
      <c r="C17" s="53">
        <v>3</v>
      </c>
      <c r="D17" s="64">
        <f t="shared" si="2"/>
        <v>3</v>
      </c>
      <c r="E17" s="29">
        <v>25</v>
      </c>
      <c r="F17" s="61">
        <f t="shared" si="3"/>
        <v>75</v>
      </c>
    </row>
    <row r="18" spans="1:6" x14ac:dyDescent="0.2">
      <c r="A18" s="28" t="s">
        <v>58</v>
      </c>
      <c r="B18" s="53">
        <v>1</v>
      </c>
      <c r="C18" s="53">
        <v>3</v>
      </c>
      <c r="D18" s="64">
        <f t="shared" si="2"/>
        <v>3</v>
      </c>
      <c r="E18" s="29">
        <v>25</v>
      </c>
      <c r="F18" s="61">
        <f t="shared" si="3"/>
        <v>75</v>
      </c>
    </row>
    <row r="19" spans="1:6" x14ac:dyDescent="0.2">
      <c r="A19" s="28" t="s">
        <v>59</v>
      </c>
      <c r="B19" s="53">
        <v>1</v>
      </c>
      <c r="C19" s="53">
        <v>3</v>
      </c>
      <c r="D19" s="64">
        <f t="shared" si="2"/>
        <v>3</v>
      </c>
      <c r="E19" s="29">
        <v>25</v>
      </c>
      <c r="F19" s="61">
        <f t="shared" si="3"/>
        <v>75</v>
      </c>
    </row>
    <row r="20" spans="1:6" x14ac:dyDescent="0.2">
      <c r="A20" s="28" t="s">
        <v>60</v>
      </c>
      <c r="B20" s="53">
        <v>1</v>
      </c>
      <c r="C20" s="53">
        <v>16</v>
      </c>
      <c r="D20" s="64">
        <f t="shared" si="2"/>
        <v>16</v>
      </c>
      <c r="E20" s="29">
        <v>25</v>
      </c>
      <c r="F20" s="61">
        <f t="shared" si="3"/>
        <v>400</v>
      </c>
    </row>
    <row r="21" spans="1:6" x14ac:dyDescent="0.2">
      <c r="A21" s="28"/>
      <c r="B21" s="1"/>
      <c r="C21" s="1"/>
      <c r="D21" s="64">
        <f t="shared" si="2"/>
        <v>0</v>
      </c>
      <c r="E21" s="29">
        <v>25</v>
      </c>
      <c r="F21" s="61">
        <f t="shared" si="3"/>
        <v>0</v>
      </c>
    </row>
    <row r="22" spans="1:6" x14ac:dyDescent="0.2">
      <c r="A22" s="30"/>
      <c r="C22" s="31" t="s">
        <v>19</v>
      </c>
      <c r="D22" s="65">
        <f>SUM(D7:D21)</f>
        <v>48</v>
      </c>
      <c r="E22" s="20"/>
      <c r="F22" s="62">
        <f>SUM(F7:F21)</f>
        <v>1200</v>
      </c>
    </row>
    <row r="23" spans="1:6" x14ac:dyDescent="0.2">
      <c r="A23" s="30"/>
      <c r="C23" s="31" t="s">
        <v>20</v>
      </c>
      <c r="D23" s="65">
        <f>D22*0.1</f>
        <v>4.8000000000000007</v>
      </c>
      <c r="E23" s="32"/>
      <c r="F23" s="62">
        <f>F22*0.1</f>
        <v>120</v>
      </c>
    </row>
    <row r="24" spans="1:6" x14ac:dyDescent="0.2">
      <c r="A24" s="30"/>
      <c r="C24" s="33" t="s">
        <v>21</v>
      </c>
      <c r="D24" s="66">
        <f>D22+D23</f>
        <v>52.8</v>
      </c>
      <c r="E24" s="34"/>
      <c r="F24" s="63">
        <f>F22+F23</f>
        <v>1320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24"/>
  <sheetViews>
    <sheetView workbookViewId="0">
      <selection activeCell="A3" sqref="A3"/>
    </sheetView>
  </sheetViews>
  <sheetFormatPr baseColWidth="10" defaultColWidth="8.83203125" defaultRowHeight="15" x14ac:dyDescent="0.2"/>
  <cols>
    <col min="2" max="2" width="12.33203125" customWidth="1"/>
    <col min="3" max="3" width="19.5" customWidth="1"/>
    <col min="5" max="5" width="17.1640625" customWidth="1"/>
  </cols>
  <sheetData>
    <row r="1" spans="1:5" ht="16" x14ac:dyDescent="0.2">
      <c r="A1" s="16" t="s">
        <v>116</v>
      </c>
      <c r="C1" s="19"/>
      <c r="D1" s="21" t="s">
        <v>11</v>
      </c>
      <c r="E1" s="35" t="s">
        <v>34</v>
      </c>
    </row>
    <row r="2" spans="1:5" x14ac:dyDescent="0.2">
      <c r="A2" t="s">
        <v>123</v>
      </c>
      <c r="C2" s="19"/>
      <c r="D2" s="17" t="s">
        <v>12</v>
      </c>
      <c r="E2" s="35"/>
    </row>
    <row r="3" spans="1:5" x14ac:dyDescent="0.2">
      <c r="C3" s="19"/>
      <c r="D3" s="21"/>
      <c r="E3" s="35"/>
    </row>
    <row r="4" spans="1:5" x14ac:dyDescent="0.2">
      <c r="D4" s="17"/>
      <c r="E4" s="35"/>
    </row>
    <row r="5" spans="1:5" x14ac:dyDescent="0.2">
      <c r="A5" s="22"/>
      <c r="B5" s="22"/>
      <c r="D5" s="3"/>
      <c r="E5" s="36"/>
    </row>
    <row r="6" spans="1:5" ht="16" x14ac:dyDescent="0.2">
      <c r="A6" s="31" t="s">
        <v>22</v>
      </c>
      <c r="B6" t="s">
        <v>23</v>
      </c>
      <c r="C6" s="25" t="s">
        <v>24</v>
      </c>
      <c r="D6" s="37" t="s">
        <v>25</v>
      </c>
      <c r="E6" s="38" t="s">
        <v>26</v>
      </c>
    </row>
    <row r="7" spans="1:5" x14ac:dyDescent="0.2">
      <c r="A7" s="53">
        <v>1</v>
      </c>
      <c r="B7" s="53"/>
      <c r="C7" s="28" t="s">
        <v>45</v>
      </c>
      <c r="D7" s="1">
        <v>12</v>
      </c>
      <c r="E7" s="61">
        <f t="shared" ref="E7:E12" si="0">A7*D7</f>
        <v>12</v>
      </c>
    </row>
    <row r="8" spans="1:5" x14ac:dyDescent="0.2">
      <c r="A8" s="53">
        <v>1</v>
      </c>
      <c r="B8" s="53"/>
      <c r="C8" s="28" t="s">
        <v>99</v>
      </c>
      <c r="D8" s="1">
        <v>12</v>
      </c>
      <c r="E8" s="61">
        <f t="shared" si="0"/>
        <v>12</v>
      </c>
    </row>
    <row r="9" spans="1:5" x14ac:dyDescent="0.2">
      <c r="A9" s="53">
        <v>1</v>
      </c>
      <c r="B9" s="53"/>
      <c r="C9" s="28" t="s">
        <v>100</v>
      </c>
      <c r="D9" s="1">
        <v>12</v>
      </c>
      <c r="E9" s="61">
        <f t="shared" si="0"/>
        <v>12</v>
      </c>
    </row>
    <row r="10" spans="1:5" x14ac:dyDescent="0.2">
      <c r="A10" s="1"/>
      <c r="B10" s="1"/>
      <c r="C10" s="1" t="s">
        <v>101</v>
      </c>
      <c r="D10" s="1"/>
      <c r="E10" s="61">
        <f t="shared" si="0"/>
        <v>0</v>
      </c>
    </row>
    <row r="11" spans="1:5" x14ac:dyDescent="0.2">
      <c r="A11" s="1"/>
      <c r="B11" s="1"/>
      <c r="C11" s="1" t="s">
        <v>102</v>
      </c>
      <c r="D11" s="1"/>
      <c r="E11" s="61">
        <f t="shared" si="0"/>
        <v>0</v>
      </c>
    </row>
    <row r="12" spans="1:5" x14ac:dyDescent="0.2">
      <c r="A12" s="1"/>
      <c r="B12" s="1"/>
      <c r="C12" s="1" t="s">
        <v>103</v>
      </c>
      <c r="D12" s="1"/>
      <c r="E12" s="61">
        <f t="shared" si="0"/>
        <v>0</v>
      </c>
    </row>
    <row r="13" spans="1:5" x14ac:dyDescent="0.2">
      <c r="A13" s="1"/>
      <c r="B13" s="1"/>
      <c r="C13" s="47"/>
      <c r="D13" s="1"/>
      <c r="E13" s="61">
        <f t="shared" ref="E13:E19" si="1">A13*D13</f>
        <v>0</v>
      </c>
    </row>
    <row r="14" spans="1:5" x14ac:dyDescent="0.2">
      <c r="A14" s="1"/>
      <c r="B14" s="1"/>
      <c r="C14" s="47"/>
      <c r="D14" s="1"/>
      <c r="E14" s="61">
        <f t="shared" si="1"/>
        <v>0</v>
      </c>
    </row>
    <row r="15" spans="1:5" x14ac:dyDescent="0.2">
      <c r="A15" s="1"/>
      <c r="B15" s="1"/>
      <c r="C15" s="47"/>
      <c r="D15" s="1"/>
      <c r="E15" s="61">
        <f t="shared" si="1"/>
        <v>0</v>
      </c>
    </row>
    <row r="16" spans="1:5" x14ac:dyDescent="0.2">
      <c r="A16" s="1"/>
      <c r="B16" s="1"/>
      <c r="C16" s="47"/>
      <c r="D16" s="1"/>
      <c r="E16" s="61">
        <f t="shared" si="1"/>
        <v>0</v>
      </c>
    </row>
    <row r="17" spans="1:5" x14ac:dyDescent="0.2">
      <c r="A17" s="1"/>
      <c r="B17" s="1"/>
      <c r="C17" s="47"/>
      <c r="D17" s="1"/>
      <c r="E17" s="61">
        <f t="shared" si="1"/>
        <v>0</v>
      </c>
    </row>
    <row r="18" spans="1:5" x14ac:dyDescent="0.2">
      <c r="A18" s="1"/>
      <c r="B18" s="1"/>
      <c r="C18" s="28"/>
      <c r="D18" s="1"/>
      <c r="E18" s="61">
        <f t="shared" si="1"/>
        <v>0</v>
      </c>
    </row>
    <row r="19" spans="1:5" x14ac:dyDescent="0.2">
      <c r="C19" s="30"/>
      <c r="E19" s="62">
        <f t="shared" si="1"/>
        <v>0</v>
      </c>
    </row>
    <row r="20" spans="1:5" x14ac:dyDescent="0.2">
      <c r="D20" s="31" t="s">
        <v>19</v>
      </c>
      <c r="E20" s="62">
        <f>SUM(E7:E19)</f>
        <v>36</v>
      </c>
    </row>
    <row r="21" spans="1:5" x14ac:dyDescent="0.2">
      <c r="D21" s="31" t="s">
        <v>27</v>
      </c>
      <c r="E21" s="62">
        <f>E20*0.05</f>
        <v>1.8</v>
      </c>
    </row>
    <row r="22" spans="1:5" x14ac:dyDescent="0.2">
      <c r="D22" s="31" t="s">
        <v>19</v>
      </c>
      <c r="E22" s="67">
        <f>E20+E21</f>
        <v>37.799999999999997</v>
      </c>
    </row>
    <row r="23" spans="1:5" x14ac:dyDescent="0.2">
      <c r="D23" s="31" t="s">
        <v>20</v>
      </c>
      <c r="E23" s="67">
        <f>E22*0.1</f>
        <v>3.78</v>
      </c>
    </row>
    <row r="24" spans="1:5" x14ac:dyDescent="0.2">
      <c r="D24" s="33" t="s">
        <v>21</v>
      </c>
      <c r="E24" s="67">
        <f>E22+E23</f>
        <v>41.58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24"/>
  <sheetViews>
    <sheetView workbookViewId="0">
      <selection activeCell="Q43" sqref="Q43"/>
    </sheetView>
  </sheetViews>
  <sheetFormatPr baseColWidth="10" defaultColWidth="8.83203125" defaultRowHeight="15" x14ac:dyDescent="0.2"/>
  <cols>
    <col min="3" max="3" width="17" customWidth="1"/>
    <col min="5" max="5" width="16.83203125" customWidth="1"/>
  </cols>
  <sheetData>
    <row r="1" spans="1:5" ht="16" x14ac:dyDescent="0.2">
      <c r="A1" s="16" t="s">
        <v>121</v>
      </c>
      <c r="C1" s="19"/>
      <c r="D1" s="21" t="s">
        <v>11</v>
      </c>
      <c r="E1" s="35" t="s">
        <v>34</v>
      </c>
    </row>
    <row r="2" spans="1:5" x14ac:dyDescent="0.2">
      <c r="C2" s="19"/>
      <c r="D2" s="17" t="s">
        <v>12</v>
      </c>
      <c r="E2" s="35"/>
    </row>
    <row r="3" spans="1:5" x14ac:dyDescent="0.2">
      <c r="C3" s="19"/>
      <c r="D3" s="21"/>
      <c r="E3" s="35"/>
    </row>
    <row r="4" spans="1:5" x14ac:dyDescent="0.2">
      <c r="D4" s="17"/>
      <c r="E4" s="35"/>
    </row>
    <row r="5" spans="1:5" x14ac:dyDescent="0.2">
      <c r="A5" s="22"/>
      <c r="B5" s="22"/>
      <c r="D5" s="3"/>
      <c r="E5" s="36"/>
    </row>
    <row r="6" spans="1:5" ht="16" x14ac:dyDescent="0.2">
      <c r="A6" s="31" t="s">
        <v>22</v>
      </c>
      <c r="B6" t="s">
        <v>23</v>
      </c>
      <c r="C6" s="25" t="s">
        <v>24</v>
      </c>
      <c r="D6" s="37" t="s">
        <v>25</v>
      </c>
      <c r="E6" s="38" t="s">
        <v>26</v>
      </c>
    </row>
    <row r="7" spans="1:5" x14ac:dyDescent="0.2">
      <c r="A7" s="53">
        <v>1</v>
      </c>
      <c r="B7" s="53" t="s">
        <v>68</v>
      </c>
      <c r="C7" s="28" t="s">
        <v>75</v>
      </c>
      <c r="D7" s="53">
        <v>2</v>
      </c>
      <c r="E7" s="61">
        <f t="shared" ref="E7:E19" si="0">A7*D7</f>
        <v>2</v>
      </c>
    </row>
    <row r="8" spans="1:5" x14ac:dyDescent="0.2">
      <c r="A8" s="53">
        <v>15</v>
      </c>
      <c r="B8" s="53" t="s">
        <v>68</v>
      </c>
      <c r="C8" s="28" t="s">
        <v>89</v>
      </c>
      <c r="D8" s="53">
        <v>30</v>
      </c>
      <c r="E8" s="61">
        <f t="shared" si="0"/>
        <v>450</v>
      </c>
    </row>
    <row r="9" spans="1:5" x14ac:dyDescent="0.2">
      <c r="A9" s="53"/>
      <c r="B9" s="53"/>
      <c r="C9" s="28"/>
      <c r="D9" s="1"/>
      <c r="E9" s="61"/>
    </row>
    <row r="10" spans="1:5" x14ac:dyDescent="0.2">
      <c r="A10" s="53"/>
      <c r="B10" s="1"/>
      <c r="C10" s="1"/>
      <c r="D10" s="1"/>
      <c r="E10" s="61"/>
    </row>
    <row r="11" spans="1:5" x14ac:dyDescent="0.2">
      <c r="A11" s="53"/>
      <c r="B11" s="1"/>
      <c r="C11" s="1"/>
      <c r="D11" s="1"/>
      <c r="E11" s="61"/>
    </row>
    <row r="12" spans="1:5" x14ac:dyDescent="0.2">
      <c r="A12" s="53"/>
      <c r="B12" s="1"/>
      <c r="C12" s="1"/>
      <c r="D12" s="1"/>
      <c r="E12" s="61"/>
    </row>
    <row r="13" spans="1:5" x14ac:dyDescent="0.2">
      <c r="A13" s="53"/>
      <c r="B13" s="1"/>
      <c r="C13" s="47"/>
      <c r="D13" s="1"/>
      <c r="E13" s="61"/>
    </row>
    <row r="14" spans="1:5" x14ac:dyDescent="0.2">
      <c r="A14" s="1"/>
      <c r="B14" s="1"/>
      <c r="C14" s="47"/>
      <c r="D14" s="1"/>
      <c r="E14" s="61">
        <f t="shared" si="0"/>
        <v>0</v>
      </c>
    </row>
    <row r="15" spans="1:5" x14ac:dyDescent="0.2">
      <c r="A15" s="1"/>
      <c r="B15" s="1"/>
      <c r="C15" s="47"/>
      <c r="D15" s="1"/>
      <c r="E15" s="61">
        <f t="shared" si="0"/>
        <v>0</v>
      </c>
    </row>
    <row r="16" spans="1:5" x14ac:dyDescent="0.2">
      <c r="A16" s="1"/>
      <c r="B16" s="1"/>
      <c r="C16" s="47"/>
      <c r="D16" s="1"/>
      <c r="E16" s="61">
        <f t="shared" si="0"/>
        <v>0</v>
      </c>
    </row>
    <row r="17" spans="1:5" x14ac:dyDescent="0.2">
      <c r="A17" s="1"/>
      <c r="B17" s="1"/>
      <c r="C17" s="47"/>
      <c r="D17" s="1"/>
      <c r="E17" s="61">
        <f t="shared" si="0"/>
        <v>0</v>
      </c>
    </row>
    <row r="18" spans="1:5" x14ac:dyDescent="0.2">
      <c r="A18" s="1"/>
      <c r="B18" s="1"/>
      <c r="C18" s="28"/>
      <c r="D18" s="1"/>
      <c r="E18" s="61">
        <f t="shared" si="0"/>
        <v>0</v>
      </c>
    </row>
    <row r="19" spans="1:5" x14ac:dyDescent="0.2">
      <c r="C19" s="30"/>
      <c r="E19" s="62">
        <f t="shared" si="0"/>
        <v>0</v>
      </c>
    </row>
    <row r="20" spans="1:5" x14ac:dyDescent="0.2">
      <c r="D20" s="31" t="s">
        <v>19</v>
      </c>
      <c r="E20" s="62">
        <f>SUM(E7:E19)</f>
        <v>452</v>
      </c>
    </row>
    <row r="21" spans="1:5" x14ac:dyDescent="0.2">
      <c r="D21" s="31" t="s">
        <v>27</v>
      </c>
      <c r="E21" s="62">
        <f>E20*0.05</f>
        <v>22.6</v>
      </c>
    </row>
    <row r="22" spans="1:5" x14ac:dyDescent="0.2">
      <c r="D22" s="31" t="s">
        <v>19</v>
      </c>
      <c r="E22" s="67">
        <f>E20+E21</f>
        <v>474.6</v>
      </c>
    </row>
    <row r="23" spans="1:5" x14ac:dyDescent="0.2">
      <c r="D23" s="31" t="s">
        <v>20</v>
      </c>
      <c r="E23" s="67">
        <f>E22*0.1</f>
        <v>47.460000000000008</v>
      </c>
    </row>
    <row r="24" spans="1:5" x14ac:dyDescent="0.2">
      <c r="D24" s="33" t="s">
        <v>21</v>
      </c>
      <c r="E24" s="67">
        <f>E22+E23</f>
        <v>522.06000000000006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9CE3-494D-402F-AB7F-3AF585148D63}">
  <sheetPr>
    <tabColor rgb="FF92D050"/>
  </sheetPr>
  <dimension ref="A1:F17"/>
  <sheetViews>
    <sheetView workbookViewId="0">
      <selection activeCell="I41" sqref="I41"/>
    </sheetView>
  </sheetViews>
  <sheetFormatPr baseColWidth="10" defaultColWidth="8.83203125" defaultRowHeight="15" x14ac:dyDescent="0.2"/>
  <cols>
    <col min="1" max="1" width="17.1640625" customWidth="1"/>
    <col min="6" max="6" width="18.6640625" customWidth="1"/>
  </cols>
  <sheetData>
    <row r="1" spans="1:6" ht="16" x14ac:dyDescent="0.2">
      <c r="A1" s="16" t="s">
        <v>64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3" spans="1:6" x14ac:dyDescent="0.2">
      <c r="C3" s="19"/>
      <c r="D3" s="21"/>
      <c r="E3" s="35"/>
    </row>
    <row r="4" spans="1:6" ht="32" x14ac:dyDescent="0.2">
      <c r="A4" s="25" t="s">
        <v>13</v>
      </c>
      <c r="B4" s="26" t="s">
        <v>14</v>
      </c>
      <c r="C4" s="26" t="s">
        <v>15</v>
      </c>
      <c r="D4" s="26" t="s">
        <v>16</v>
      </c>
      <c r="E4" s="27" t="s">
        <v>17</v>
      </c>
      <c r="F4" s="26" t="s">
        <v>18</v>
      </c>
    </row>
    <row r="5" spans="1:6" x14ac:dyDescent="0.2">
      <c r="A5" s="28" t="s">
        <v>30</v>
      </c>
      <c r="B5" s="1">
        <v>1</v>
      </c>
      <c r="C5" s="1">
        <v>2</v>
      </c>
      <c r="D5" s="68">
        <f>B5*C5</f>
        <v>2</v>
      </c>
      <c r="E5" s="29">
        <v>25</v>
      </c>
      <c r="F5" s="61">
        <f>D5*E5</f>
        <v>50</v>
      </c>
    </row>
    <row r="6" spans="1:6" x14ac:dyDescent="0.2">
      <c r="A6" s="28" t="s">
        <v>65</v>
      </c>
      <c r="B6" s="1">
        <v>1</v>
      </c>
      <c r="C6" s="1">
        <v>2</v>
      </c>
      <c r="D6" s="68">
        <f t="shared" ref="D6:D12" si="0">B6*C6</f>
        <v>2</v>
      </c>
      <c r="E6" s="29">
        <v>25</v>
      </c>
      <c r="F6" s="61">
        <f t="shared" ref="F6:F14" si="1">D6*E6</f>
        <v>50</v>
      </c>
    </row>
    <row r="7" spans="1:6" x14ac:dyDescent="0.2">
      <c r="A7" s="28" t="s">
        <v>29</v>
      </c>
      <c r="B7" s="1">
        <v>1</v>
      </c>
      <c r="C7" s="1">
        <v>2</v>
      </c>
      <c r="D7" s="68">
        <f t="shared" si="0"/>
        <v>2</v>
      </c>
      <c r="E7" s="29">
        <v>25</v>
      </c>
      <c r="F7" s="61">
        <f t="shared" si="1"/>
        <v>50</v>
      </c>
    </row>
    <row r="8" spans="1:6" x14ac:dyDescent="0.2">
      <c r="A8" s="28" t="s">
        <v>87</v>
      </c>
      <c r="B8" s="1">
        <v>1</v>
      </c>
      <c r="C8" s="1">
        <v>16</v>
      </c>
      <c r="D8" s="68">
        <f t="shared" si="0"/>
        <v>16</v>
      </c>
      <c r="E8" s="29">
        <v>25</v>
      </c>
      <c r="F8" s="61">
        <f t="shared" si="1"/>
        <v>400</v>
      </c>
    </row>
    <row r="9" spans="1:6" x14ac:dyDescent="0.2">
      <c r="A9" s="28" t="s">
        <v>88</v>
      </c>
      <c r="B9" s="1">
        <v>1</v>
      </c>
      <c r="C9" s="1">
        <v>16</v>
      </c>
      <c r="D9" s="68">
        <f t="shared" si="0"/>
        <v>16</v>
      </c>
      <c r="E9" s="29">
        <v>25</v>
      </c>
      <c r="F9" s="61">
        <f t="shared" si="1"/>
        <v>400</v>
      </c>
    </row>
    <row r="10" spans="1:6" x14ac:dyDescent="0.2">
      <c r="A10" s="28" t="s">
        <v>39</v>
      </c>
      <c r="B10" s="1">
        <v>1</v>
      </c>
      <c r="C10" s="1">
        <v>4</v>
      </c>
      <c r="D10" s="68">
        <f t="shared" si="0"/>
        <v>4</v>
      </c>
      <c r="E10" s="29">
        <v>25</v>
      </c>
      <c r="F10" s="61">
        <f t="shared" si="1"/>
        <v>100</v>
      </c>
    </row>
    <row r="11" spans="1:6" x14ac:dyDescent="0.2">
      <c r="A11" s="71" t="s">
        <v>66</v>
      </c>
      <c r="B11" s="1">
        <v>1</v>
      </c>
      <c r="C11" s="1">
        <v>4</v>
      </c>
      <c r="D11" s="68">
        <f t="shared" si="0"/>
        <v>4</v>
      </c>
      <c r="E11" s="29">
        <v>25</v>
      </c>
      <c r="F11" s="61">
        <f t="shared" si="1"/>
        <v>100</v>
      </c>
    </row>
    <row r="12" spans="1:6" x14ac:dyDescent="0.2">
      <c r="A12" s="28" t="s">
        <v>67</v>
      </c>
      <c r="B12" s="1">
        <v>1</v>
      </c>
      <c r="C12" s="1">
        <v>2</v>
      </c>
      <c r="D12" s="68">
        <f t="shared" si="0"/>
        <v>2</v>
      </c>
      <c r="E12" s="29">
        <v>25</v>
      </c>
      <c r="F12" s="61">
        <f t="shared" si="1"/>
        <v>50</v>
      </c>
    </row>
    <row r="13" spans="1:6" x14ac:dyDescent="0.2">
      <c r="A13" s="28"/>
      <c r="B13" s="1"/>
      <c r="C13" s="1"/>
      <c r="D13" s="68">
        <f>B13*C13</f>
        <v>0</v>
      </c>
      <c r="E13" s="29">
        <v>25</v>
      </c>
      <c r="F13" s="61">
        <f t="shared" si="1"/>
        <v>0</v>
      </c>
    </row>
    <row r="14" spans="1:6" x14ac:dyDescent="0.2">
      <c r="A14" s="28"/>
      <c r="B14" s="1"/>
      <c r="C14" s="1"/>
      <c r="D14" s="68">
        <f t="shared" ref="D14" si="2">B14*C14</f>
        <v>0</v>
      </c>
      <c r="E14" s="29">
        <v>25</v>
      </c>
      <c r="F14" s="61">
        <f t="shared" si="1"/>
        <v>0</v>
      </c>
    </row>
    <row r="15" spans="1:6" x14ac:dyDescent="0.2">
      <c r="A15" s="30"/>
      <c r="C15" s="31" t="s">
        <v>19</v>
      </c>
      <c r="D15" s="65">
        <f>SUM(D5:D14)</f>
        <v>48</v>
      </c>
      <c r="E15" s="20"/>
      <c r="F15" s="62">
        <f>SUM(F5:F14)</f>
        <v>1200</v>
      </c>
    </row>
    <row r="16" spans="1:6" x14ac:dyDescent="0.2">
      <c r="A16" s="30"/>
      <c r="C16" s="31" t="s">
        <v>20</v>
      </c>
      <c r="D16" s="65">
        <f>D15*0.1</f>
        <v>4.8000000000000007</v>
      </c>
      <c r="E16" s="32"/>
      <c r="F16" s="62">
        <f>F15*0.1</f>
        <v>120</v>
      </c>
    </row>
    <row r="17" spans="1:6" x14ac:dyDescent="0.2">
      <c r="A17" s="30"/>
      <c r="C17" s="33" t="s">
        <v>21</v>
      </c>
      <c r="D17" s="66">
        <f>D15+D16</f>
        <v>52.8</v>
      </c>
      <c r="E17" s="34"/>
      <c r="F17" s="63">
        <f>F15+F16</f>
        <v>1320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380-EB8B-417F-8AD4-E52DF02330F6}">
  <sheetPr>
    <tabColor rgb="FF00B0F0"/>
  </sheetPr>
  <dimension ref="A1:E24"/>
  <sheetViews>
    <sheetView workbookViewId="0">
      <selection activeCell="N41" sqref="N41"/>
    </sheetView>
  </sheetViews>
  <sheetFormatPr baseColWidth="10" defaultColWidth="8.83203125" defaultRowHeight="15" x14ac:dyDescent="0.2"/>
  <sheetData>
    <row r="1" spans="1:5" ht="16" x14ac:dyDescent="0.2">
      <c r="A1" s="16" t="s">
        <v>110</v>
      </c>
      <c r="C1" s="19"/>
      <c r="D1" s="21" t="s">
        <v>11</v>
      </c>
      <c r="E1" s="35" t="s">
        <v>34</v>
      </c>
    </row>
    <row r="2" spans="1:5" x14ac:dyDescent="0.2">
      <c r="C2" s="19"/>
      <c r="D2" s="17" t="s">
        <v>12</v>
      </c>
      <c r="E2" s="35"/>
    </row>
    <row r="3" spans="1:5" x14ac:dyDescent="0.2">
      <c r="C3" s="19"/>
      <c r="D3" s="21"/>
      <c r="E3" s="35"/>
    </row>
    <row r="4" spans="1:5" x14ac:dyDescent="0.2">
      <c r="D4" s="17"/>
      <c r="E4" s="35"/>
    </row>
    <row r="5" spans="1:5" x14ac:dyDescent="0.2">
      <c r="A5" s="22"/>
      <c r="B5" s="22"/>
      <c r="D5" s="3"/>
      <c r="E5" s="36"/>
    </row>
    <row r="6" spans="1:5" ht="32" x14ac:dyDescent="0.2">
      <c r="A6" s="31" t="s">
        <v>22</v>
      </c>
      <c r="B6" t="s">
        <v>23</v>
      </c>
      <c r="C6" s="25" t="s">
        <v>24</v>
      </c>
      <c r="D6" s="37" t="s">
        <v>25</v>
      </c>
      <c r="E6" s="38" t="s">
        <v>26</v>
      </c>
    </row>
    <row r="7" spans="1:5" x14ac:dyDescent="0.2">
      <c r="A7" s="53">
        <v>45</v>
      </c>
      <c r="B7" s="53" t="s">
        <v>68</v>
      </c>
      <c r="C7" s="28" t="s">
        <v>90</v>
      </c>
      <c r="D7" s="1">
        <v>2</v>
      </c>
      <c r="E7" s="61">
        <f t="shared" ref="E7:E11" si="0">A7*D7</f>
        <v>90</v>
      </c>
    </row>
    <row r="8" spans="1:5" x14ac:dyDescent="0.2">
      <c r="A8" s="53">
        <v>10</v>
      </c>
      <c r="B8" s="1" t="s">
        <v>68</v>
      </c>
      <c r="C8" s="1" t="s">
        <v>91</v>
      </c>
      <c r="D8" s="1">
        <v>10</v>
      </c>
      <c r="E8" s="61">
        <f t="shared" si="0"/>
        <v>100</v>
      </c>
    </row>
    <row r="9" spans="1:5" x14ac:dyDescent="0.2">
      <c r="A9" s="53">
        <v>10</v>
      </c>
      <c r="B9" s="1" t="s">
        <v>68</v>
      </c>
      <c r="C9" s="1" t="s">
        <v>92</v>
      </c>
      <c r="D9" s="1">
        <v>25</v>
      </c>
      <c r="E9" s="61">
        <f t="shared" si="0"/>
        <v>250</v>
      </c>
    </row>
    <row r="10" spans="1:5" x14ac:dyDescent="0.2">
      <c r="A10" s="53">
        <v>1</v>
      </c>
      <c r="B10" s="1" t="s">
        <v>95</v>
      </c>
      <c r="C10" s="1" t="s">
        <v>93</v>
      </c>
      <c r="D10" s="1">
        <v>200</v>
      </c>
      <c r="E10" s="61">
        <f t="shared" si="0"/>
        <v>200</v>
      </c>
    </row>
    <row r="11" spans="1:5" ht="16" x14ac:dyDescent="0.2">
      <c r="A11" s="53">
        <v>1</v>
      </c>
      <c r="B11" s="1" t="s">
        <v>95</v>
      </c>
      <c r="C11" s="47" t="s">
        <v>94</v>
      </c>
      <c r="D11" s="1">
        <v>100</v>
      </c>
      <c r="E11" s="61">
        <f t="shared" si="0"/>
        <v>100</v>
      </c>
    </row>
    <row r="12" spans="1:5" x14ac:dyDescent="0.2">
      <c r="A12" s="1"/>
      <c r="B12" s="1"/>
      <c r="C12" s="1"/>
      <c r="D12" s="1"/>
      <c r="E12" s="61">
        <f t="shared" ref="E12:E19" si="1">A12*D12</f>
        <v>0</v>
      </c>
    </row>
    <row r="13" spans="1:5" x14ac:dyDescent="0.2">
      <c r="A13" s="1"/>
      <c r="B13" s="1"/>
      <c r="C13" s="47"/>
      <c r="D13" s="1"/>
      <c r="E13" s="61">
        <f t="shared" si="1"/>
        <v>0</v>
      </c>
    </row>
    <row r="14" spans="1:5" x14ac:dyDescent="0.2">
      <c r="A14" s="1"/>
      <c r="B14" s="1"/>
      <c r="C14" s="47"/>
      <c r="D14" s="1"/>
      <c r="E14" s="61">
        <f t="shared" si="1"/>
        <v>0</v>
      </c>
    </row>
    <row r="15" spans="1:5" x14ac:dyDescent="0.2">
      <c r="A15" s="1"/>
      <c r="B15" s="1"/>
      <c r="C15" s="47"/>
      <c r="D15" s="1"/>
      <c r="E15" s="61">
        <f t="shared" si="1"/>
        <v>0</v>
      </c>
    </row>
    <row r="16" spans="1:5" x14ac:dyDescent="0.2">
      <c r="A16" s="1"/>
      <c r="B16" s="1"/>
      <c r="C16" s="47"/>
      <c r="D16" s="1"/>
      <c r="E16" s="61">
        <f t="shared" si="1"/>
        <v>0</v>
      </c>
    </row>
    <row r="17" spans="1:5" x14ac:dyDescent="0.2">
      <c r="A17" s="1"/>
      <c r="B17" s="1"/>
      <c r="C17" s="47"/>
      <c r="D17" s="1"/>
      <c r="E17" s="61">
        <f t="shared" si="1"/>
        <v>0</v>
      </c>
    </row>
    <row r="18" spans="1:5" x14ac:dyDescent="0.2">
      <c r="A18" s="1"/>
      <c r="B18" s="1"/>
      <c r="C18" s="28"/>
      <c r="D18" s="1"/>
      <c r="E18" s="61">
        <f t="shared" si="1"/>
        <v>0</v>
      </c>
    </row>
    <row r="19" spans="1:5" x14ac:dyDescent="0.2">
      <c r="C19" s="30"/>
      <c r="E19" s="62">
        <f t="shared" si="1"/>
        <v>0</v>
      </c>
    </row>
    <row r="20" spans="1:5" x14ac:dyDescent="0.2">
      <c r="D20" s="31" t="s">
        <v>19</v>
      </c>
      <c r="E20" s="62">
        <f>SUM(E7:E19)</f>
        <v>740</v>
      </c>
    </row>
    <row r="21" spans="1:5" x14ac:dyDescent="0.2">
      <c r="D21" s="31" t="s">
        <v>27</v>
      </c>
      <c r="E21" s="62">
        <f>E20*0.05</f>
        <v>37</v>
      </c>
    </row>
    <row r="22" spans="1:5" x14ac:dyDescent="0.2">
      <c r="D22" s="31" t="s">
        <v>19</v>
      </c>
      <c r="E22" s="67">
        <f>E20+E21</f>
        <v>777</v>
      </c>
    </row>
    <row r="23" spans="1:5" x14ac:dyDescent="0.2">
      <c r="D23" s="31" t="s">
        <v>20</v>
      </c>
      <c r="E23" s="67">
        <f>E22*0.1</f>
        <v>77.7</v>
      </c>
    </row>
    <row r="24" spans="1:5" x14ac:dyDescent="0.2">
      <c r="D24" s="33" t="s">
        <v>21</v>
      </c>
      <c r="E24" s="67">
        <f>E22+E23</f>
        <v>854.7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1F9D-1D65-4060-869C-E42CD05652D4}">
  <sheetPr>
    <tabColor rgb="FF00B0F0"/>
  </sheetPr>
  <dimension ref="A1:F15"/>
  <sheetViews>
    <sheetView workbookViewId="0">
      <selection activeCell="R40" sqref="R40"/>
    </sheetView>
  </sheetViews>
  <sheetFormatPr baseColWidth="10" defaultColWidth="8.83203125" defaultRowHeight="15" x14ac:dyDescent="0.2"/>
  <cols>
    <col min="1" max="1" width="21.1640625" customWidth="1"/>
    <col min="6" max="6" width="15.5" customWidth="1"/>
  </cols>
  <sheetData>
    <row r="1" spans="1:6" ht="16" x14ac:dyDescent="0.2">
      <c r="A1" s="16" t="s">
        <v>126</v>
      </c>
      <c r="C1" s="19"/>
      <c r="D1" s="21" t="s">
        <v>11</v>
      </c>
      <c r="E1" s="35" t="s">
        <v>34</v>
      </c>
    </row>
    <row r="2" spans="1:6" x14ac:dyDescent="0.2">
      <c r="C2" s="19"/>
      <c r="D2" s="17" t="s">
        <v>12</v>
      </c>
      <c r="E2" s="35"/>
    </row>
    <row r="3" spans="1:6" x14ac:dyDescent="0.2">
      <c r="C3" s="19"/>
      <c r="D3" s="21"/>
      <c r="E3" s="35"/>
    </row>
    <row r="4" spans="1:6" ht="32" x14ac:dyDescent="0.2">
      <c r="A4" s="25" t="s">
        <v>13</v>
      </c>
      <c r="B4" s="26" t="s">
        <v>14</v>
      </c>
      <c r="C4" s="26" t="s">
        <v>15</v>
      </c>
      <c r="D4" s="26" t="s">
        <v>16</v>
      </c>
      <c r="E4" s="27" t="s">
        <v>17</v>
      </c>
      <c r="F4" s="26" t="s">
        <v>18</v>
      </c>
    </row>
    <row r="5" spans="1:6" x14ac:dyDescent="0.2">
      <c r="A5" s="28" t="s">
        <v>69</v>
      </c>
      <c r="B5" s="1">
        <v>2</v>
      </c>
      <c r="C5" s="1">
        <v>2</v>
      </c>
      <c r="D5" s="68">
        <f>B5*C5</f>
        <v>4</v>
      </c>
      <c r="E5" s="29">
        <v>25</v>
      </c>
      <c r="F5" s="61">
        <f>D5*E5</f>
        <v>100</v>
      </c>
    </row>
    <row r="6" spans="1:6" x14ac:dyDescent="0.2">
      <c r="A6" s="28" t="s">
        <v>70</v>
      </c>
      <c r="B6" s="1">
        <v>2</v>
      </c>
      <c r="C6" s="1">
        <v>2</v>
      </c>
      <c r="D6" s="68">
        <f t="shared" ref="D6:D10" si="0">B6*C6</f>
        <v>4</v>
      </c>
      <c r="E6" s="29">
        <v>25</v>
      </c>
      <c r="F6" s="61">
        <f t="shared" ref="F6:F12" si="1">D6*E6</f>
        <v>100</v>
      </c>
    </row>
    <row r="7" spans="1:6" x14ac:dyDescent="0.2">
      <c r="A7" s="28" t="s">
        <v>71</v>
      </c>
      <c r="B7" s="1">
        <v>1</v>
      </c>
      <c r="C7" s="1">
        <v>1</v>
      </c>
      <c r="D7" s="68">
        <f t="shared" si="0"/>
        <v>1</v>
      </c>
      <c r="E7" s="29">
        <v>25</v>
      </c>
      <c r="F7" s="61">
        <f t="shared" si="1"/>
        <v>25</v>
      </c>
    </row>
    <row r="8" spans="1:6" x14ac:dyDescent="0.2">
      <c r="A8" s="28" t="s">
        <v>72</v>
      </c>
      <c r="B8" s="1">
        <v>1</v>
      </c>
      <c r="C8" s="1">
        <v>6</v>
      </c>
      <c r="D8" s="68">
        <f t="shared" si="0"/>
        <v>6</v>
      </c>
      <c r="E8" s="29">
        <v>25</v>
      </c>
      <c r="F8" s="61">
        <f t="shared" si="1"/>
        <v>150</v>
      </c>
    </row>
    <row r="9" spans="1:6" x14ac:dyDescent="0.2">
      <c r="A9" s="71" t="s">
        <v>73</v>
      </c>
      <c r="B9" s="1">
        <v>2</v>
      </c>
      <c r="C9" s="1">
        <v>1</v>
      </c>
      <c r="D9" s="68">
        <f t="shared" si="0"/>
        <v>2</v>
      </c>
      <c r="E9" s="29">
        <v>25</v>
      </c>
      <c r="F9" s="61">
        <f t="shared" si="1"/>
        <v>50</v>
      </c>
    </row>
    <row r="10" spans="1:6" x14ac:dyDescent="0.2">
      <c r="A10" s="28" t="s">
        <v>74</v>
      </c>
      <c r="B10" s="1">
        <v>2</v>
      </c>
      <c r="C10" s="1">
        <v>2</v>
      </c>
      <c r="D10" s="68">
        <f t="shared" si="0"/>
        <v>4</v>
      </c>
      <c r="E10" s="29">
        <v>25</v>
      </c>
      <c r="F10" s="61">
        <f t="shared" si="1"/>
        <v>100</v>
      </c>
    </row>
    <row r="11" spans="1:6" x14ac:dyDescent="0.2">
      <c r="A11" s="28"/>
      <c r="B11" s="1"/>
      <c r="C11" s="1"/>
      <c r="D11" s="68">
        <f>B11*C11</f>
        <v>0</v>
      </c>
      <c r="E11" s="29">
        <v>25</v>
      </c>
      <c r="F11" s="61">
        <f t="shared" si="1"/>
        <v>0</v>
      </c>
    </row>
    <row r="12" spans="1:6" x14ac:dyDescent="0.2">
      <c r="A12" s="28"/>
      <c r="B12" s="1"/>
      <c r="C12" s="1"/>
      <c r="D12" s="68">
        <f t="shared" ref="D12" si="2">B12*C12</f>
        <v>0</v>
      </c>
      <c r="E12" s="29">
        <v>25</v>
      </c>
      <c r="F12" s="61">
        <f t="shared" si="1"/>
        <v>0</v>
      </c>
    </row>
    <row r="13" spans="1:6" x14ac:dyDescent="0.2">
      <c r="A13" s="30"/>
      <c r="C13" s="31" t="s">
        <v>19</v>
      </c>
      <c r="D13" s="65">
        <f>SUM(D5:D12)</f>
        <v>21</v>
      </c>
      <c r="E13" s="20"/>
      <c r="F13" s="62">
        <f>SUM(F5:F12)</f>
        <v>525</v>
      </c>
    </row>
    <row r="14" spans="1:6" x14ac:dyDescent="0.2">
      <c r="A14" s="30"/>
      <c r="C14" s="31" t="s">
        <v>20</v>
      </c>
      <c r="D14" s="65">
        <f>D13*0.1</f>
        <v>2.1</v>
      </c>
      <c r="E14" s="32"/>
      <c r="F14" s="62">
        <f>F13*0.1</f>
        <v>52.5</v>
      </c>
    </row>
    <row r="15" spans="1:6" x14ac:dyDescent="0.2">
      <c r="A15" s="30"/>
      <c r="C15" s="33" t="s">
        <v>21</v>
      </c>
      <c r="D15" s="66">
        <f>D13+D14</f>
        <v>23.1</v>
      </c>
      <c r="E15" s="34"/>
      <c r="F15" s="63">
        <f>F13+F14</f>
        <v>577.5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Totals</vt:lpstr>
      <vt:lpstr>schedule</vt:lpstr>
      <vt:lpstr>Producer labor</vt:lpstr>
      <vt:lpstr> Marketing labor</vt:lpstr>
      <vt:lpstr>Marketing Materials</vt:lpstr>
      <vt:lpstr>Management materals</vt:lpstr>
      <vt:lpstr>Managers labor</vt:lpstr>
      <vt:lpstr>Venue materials</vt:lpstr>
      <vt:lpstr>Venue labor</vt:lpstr>
      <vt:lpstr>Site labor</vt:lpstr>
      <vt:lpstr>Site materials</vt:lpstr>
      <vt:lpstr>Online social media list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Brandt</dc:creator>
  <cp:lastModifiedBy>susan Brandt</cp:lastModifiedBy>
  <dcterms:created xsi:type="dcterms:W3CDTF">2016-08-31T19:35:45Z</dcterms:created>
  <dcterms:modified xsi:type="dcterms:W3CDTF">2023-05-31T18:41:56Z</dcterms:modified>
</cp:coreProperties>
</file>