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chart1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9020" windowHeight="11895" tabRatio="866" firstSheet="1" activeTab="8"/>
  </bookViews>
  <sheets>
    <sheet name="Original Imported Data" sheetId="1" r:id="rId1"/>
    <sheet name="Original ReFormatted &amp; Sorted" sheetId="3" r:id="rId2"/>
    <sheet name="Sheet10" sheetId="22" r:id="rId3"/>
    <sheet name="Notes on Project" sheetId="24" r:id="rId4"/>
    <sheet name="1. BodyWeight" sheetId="8" r:id="rId5"/>
    <sheet name="Sheet11" sheetId="23" r:id="rId6"/>
    <sheet name="2. Exercise" sheetId="9" r:id="rId7"/>
    <sheet name="Sheet7" sheetId="30" r:id="rId8"/>
    <sheet name="3. Food" sheetId="10" r:id="rId9"/>
    <sheet name="4. Sleep" sheetId="11" r:id="rId10"/>
    <sheet name="5. Weather" sheetId="12" r:id="rId11"/>
  </sheets>
  <definedNames>
    <definedName name="_xlnm.Print_Titles" localSheetId="4">'1. BodyWeight'!$1:$1</definedName>
    <definedName name="_xlnm.Print_Titles" localSheetId="6">'2. Exercise'!$1:$1</definedName>
    <definedName name="_xlnm.Print_Titles" localSheetId="8">'3. Food'!$1:$1</definedName>
    <definedName name="_xlnm.Print_Titles" localSheetId="9">'4. Sleep'!$1:$1</definedName>
    <definedName name="_xlnm.Print_Titles" localSheetId="10">'5. Weather'!$1:$1</definedName>
    <definedName name="_xlnm.Print_Titles" localSheetId="1">'Original ReFormatted &amp; Sorted'!$1:$1</definedName>
  </definedNames>
  <calcPr calcId="125725"/>
</workbook>
</file>

<file path=xl/calcChain.xml><?xml version="1.0" encoding="utf-8"?>
<calcChain xmlns="http://schemas.openxmlformats.org/spreadsheetml/2006/main">
  <c r="O81" i="10"/>
  <c r="J81"/>
  <c r="K81"/>
  <c r="J67"/>
  <c r="K67" s="1"/>
  <c r="J68"/>
  <c r="K68" s="1"/>
  <c r="J69"/>
  <c r="K69" s="1"/>
  <c r="J70"/>
  <c r="K70" s="1"/>
  <c r="J71"/>
  <c r="K71" s="1"/>
  <c r="J72"/>
  <c r="J73"/>
  <c r="K73" s="1"/>
  <c r="J74"/>
  <c r="K74" s="1"/>
  <c r="J75"/>
  <c r="K75" s="1"/>
  <c r="J76"/>
  <c r="K76" s="1"/>
  <c r="J77"/>
  <c r="K77" s="1"/>
  <c r="J78"/>
  <c r="K78" s="1"/>
  <c r="J66"/>
  <c r="K66" s="1"/>
  <c r="J65"/>
  <c r="K65" s="1"/>
  <c r="M93"/>
  <c r="M92"/>
  <c r="J95"/>
  <c r="J94"/>
  <c r="J93"/>
  <c r="J92"/>
  <c r="M88"/>
  <c r="M87"/>
  <c r="J89"/>
  <c r="J88"/>
  <c r="J87"/>
  <c r="K72"/>
  <c r="J37" i="9"/>
  <c r="J35"/>
  <c r="J33"/>
  <c r="J34"/>
  <c r="J32"/>
  <c r="N67" i="8"/>
  <c r="M67"/>
  <c r="M39"/>
  <c r="M40"/>
  <c r="M41"/>
  <c r="M42"/>
  <c r="M43"/>
  <c r="M44"/>
  <c r="M45"/>
  <c r="M46"/>
  <c r="M47"/>
  <c r="M48"/>
  <c r="M49"/>
  <c r="M50"/>
  <c r="M51"/>
  <c r="M52"/>
  <c r="M53"/>
  <c r="M54"/>
  <c r="M55"/>
  <c r="M56"/>
  <c r="M57"/>
  <c r="M58"/>
  <c r="M59"/>
  <c r="M60"/>
  <c r="M61"/>
  <c r="M62"/>
  <c r="M63"/>
  <c r="M64"/>
  <c r="M65"/>
  <c r="M66"/>
  <c r="M38"/>
  <c r="L39"/>
  <c r="L40"/>
  <c r="L41"/>
  <c r="L42"/>
  <c r="L43"/>
  <c r="L44"/>
  <c r="L45"/>
  <c r="L46"/>
  <c r="L47"/>
  <c r="L48"/>
  <c r="L49"/>
  <c r="L50"/>
  <c r="L51"/>
  <c r="L52"/>
  <c r="L53"/>
  <c r="L54"/>
  <c r="L55"/>
  <c r="L56"/>
  <c r="L57"/>
  <c r="L58"/>
  <c r="L59"/>
  <c r="L60"/>
  <c r="L61"/>
  <c r="L62"/>
  <c r="L63"/>
  <c r="L64"/>
  <c r="L65"/>
  <c r="L66"/>
  <c r="L38"/>
  <c r="K67"/>
  <c r="J67"/>
  <c r="I67"/>
  <c r="J39"/>
  <c r="J40"/>
  <c r="J41"/>
  <c r="J42"/>
  <c r="J43"/>
  <c r="J44"/>
  <c r="J45"/>
  <c r="J46"/>
  <c r="J47"/>
  <c r="J48"/>
  <c r="J49"/>
  <c r="J50"/>
  <c r="J51"/>
  <c r="J52"/>
  <c r="J53"/>
  <c r="J54"/>
  <c r="J55"/>
  <c r="J56"/>
  <c r="J57"/>
  <c r="J58"/>
  <c r="J59"/>
  <c r="J60"/>
  <c r="J61"/>
  <c r="J62"/>
  <c r="J63"/>
  <c r="J64"/>
  <c r="J65"/>
  <c r="J66"/>
  <c r="J38"/>
  <c r="I45"/>
  <c r="I46"/>
  <c r="I47"/>
  <c r="I48"/>
  <c r="I49"/>
  <c r="I50"/>
  <c r="I51"/>
  <c r="I52"/>
  <c r="I53"/>
  <c r="I54"/>
  <c r="I55"/>
  <c r="I56"/>
  <c r="I57"/>
  <c r="I58"/>
  <c r="I59"/>
  <c r="I60"/>
  <c r="I61"/>
  <c r="I62"/>
  <c r="I63"/>
  <c r="I64"/>
  <c r="I65"/>
  <c r="I66"/>
  <c r="I40"/>
  <c r="I41"/>
  <c r="I42"/>
  <c r="I43"/>
  <c r="I44"/>
  <c r="I39"/>
  <c r="I38"/>
  <c r="P35"/>
  <c r="P34"/>
  <c r="P33"/>
  <c r="P32"/>
  <c r="M34"/>
  <c r="S62" i="11"/>
  <c r="M33" i="8"/>
  <c r="M32"/>
  <c r="M35"/>
  <c r="S63" i="11"/>
  <c r="M29" i="8"/>
  <c r="P28"/>
  <c r="M28"/>
  <c r="P27"/>
  <c r="M27"/>
  <c r="V61" i="11"/>
  <c r="V60"/>
  <c r="V55"/>
  <c r="V63" s="1"/>
  <c r="S57"/>
  <c r="V56"/>
  <c r="S55"/>
  <c r="S56"/>
  <c r="V62" s="1"/>
  <c r="S61"/>
  <c r="S60"/>
  <c r="M94" i="10" l="1"/>
  <c r="M95"/>
  <c r="K33"/>
  <c r="K34"/>
  <c r="K35"/>
  <c r="K32"/>
  <c r="K36" s="1"/>
  <c r="J32"/>
  <c r="J36"/>
  <c r="J33"/>
  <c r="J34"/>
  <c r="J35"/>
  <c r="I30" i="11"/>
  <c r="I16"/>
  <c r="I9"/>
  <c r="I2"/>
  <c r="Q19"/>
  <c r="P33"/>
  <c r="Q33" s="1"/>
  <c r="P32"/>
  <c r="Q32" s="1"/>
  <c r="P31"/>
  <c r="Q31" s="1"/>
  <c r="P30"/>
  <c r="Q30" s="1"/>
  <c r="P29"/>
  <c r="Q29" s="1"/>
  <c r="P28"/>
  <c r="Q28" s="1"/>
  <c r="P27"/>
  <c r="Q27" s="1"/>
  <c r="P26"/>
  <c r="Q26" s="1"/>
  <c r="P25"/>
  <c r="Q25" s="1"/>
  <c r="P24"/>
  <c r="Q24" s="1"/>
  <c r="P23"/>
  <c r="Q23" s="1"/>
  <c r="P22"/>
  <c r="Q22" s="1"/>
  <c r="P21"/>
  <c r="Q21" s="1"/>
  <c r="P20"/>
  <c r="Q20" s="1"/>
  <c r="P19"/>
  <c r="H2" i="12"/>
  <c r="F2" i="11"/>
  <c r="H2"/>
  <c r="G2"/>
  <c r="G2" i="12"/>
  <c r="L81" i="10" l="1"/>
  <c r="Q34" i="11"/>
  <c r="R34" s="1"/>
  <c r="P34"/>
  <c r="F3" i="12"/>
  <c r="F4"/>
  <c r="F5"/>
  <c r="F6"/>
  <c r="F7"/>
  <c r="F8"/>
  <c r="F9"/>
  <c r="F10"/>
  <c r="F11"/>
  <c r="F12"/>
  <c r="F13"/>
  <c r="F14"/>
  <c r="F15"/>
  <c r="F16"/>
  <c r="F17"/>
  <c r="F18"/>
  <c r="F19"/>
  <c r="F20"/>
  <c r="F21"/>
  <c r="F22"/>
  <c r="F23"/>
  <c r="F24"/>
  <c r="F25"/>
  <c r="F26"/>
  <c r="F27"/>
  <c r="F28"/>
  <c r="F29"/>
  <c r="F30"/>
  <c r="F31"/>
  <c r="F32"/>
  <c r="F33"/>
  <c r="F2"/>
  <c r="N67" i="10" l="1"/>
  <c r="O67" s="1"/>
  <c r="N69"/>
  <c r="O69" s="1"/>
  <c r="N71"/>
  <c r="O71" s="1"/>
  <c r="N73"/>
  <c r="O73" s="1"/>
  <c r="N75"/>
  <c r="O75" s="1"/>
  <c r="N77"/>
  <c r="O77" s="1"/>
  <c r="N66"/>
  <c r="O66" s="1"/>
  <c r="N68"/>
  <c r="O68" s="1"/>
  <c r="N70"/>
  <c r="O70" s="1"/>
  <c r="N72"/>
  <c r="O72" s="1"/>
  <c r="N74"/>
  <c r="O74" s="1"/>
  <c r="N76"/>
  <c r="O76" s="1"/>
  <c r="N78"/>
  <c r="O78" s="1"/>
  <c r="N65"/>
  <c r="O65" s="1"/>
  <c r="T20" i="11"/>
  <c r="U20" s="1"/>
  <c r="T22"/>
  <c r="U22" s="1"/>
  <c r="T24"/>
  <c r="U24" s="1"/>
  <c r="T26"/>
  <c r="U26" s="1"/>
  <c r="T28"/>
  <c r="U28" s="1"/>
  <c r="T30"/>
  <c r="U30" s="1"/>
  <c r="T32"/>
  <c r="U32" s="1"/>
  <c r="T19"/>
  <c r="U19" s="1"/>
  <c r="T21"/>
  <c r="U21" s="1"/>
  <c r="T23"/>
  <c r="U23" s="1"/>
  <c r="T25"/>
  <c r="U25" s="1"/>
  <c r="T27"/>
  <c r="U27" s="1"/>
  <c r="T29"/>
  <c r="U29" s="1"/>
  <c r="T31"/>
  <c r="U31" s="1"/>
  <c r="T33"/>
  <c r="U33" s="1"/>
  <c r="D33" i="12"/>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D3"/>
  <c r="C3"/>
  <c r="D2"/>
  <c r="C2"/>
  <c r="D34" i="11"/>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D3"/>
  <c r="C3"/>
  <c r="D2"/>
  <c r="C2"/>
  <c r="D133" i="10"/>
  <c r="C133"/>
  <c r="D132"/>
  <c r="C132"/>
  <c r="D131"/>
  <c r="C131"/>
  <c r="D130"/>
  <c r="C130"/>
  <c r="D129"/>
  <c r="C129"/>
  <c r="D128"/>
  <c r="C128"/>
  <c r="D127"/>
  <c r="C127"/>
  <c r="D126"/>
  <c r="C126"/>
  <c r="D125"/>
  <c r="C125"/>
  <c r="D124"/>
  <c r="C124"/>
  <c r="D123"/>
  <c r="C123"/>
  <c r="D122"/>
  <c r="C122"/>
  <c r="D121"/>
  <c r="C121"/>
  <c r="D120"/>
  <c r="C120"/>
  <c r="D119"/>
  <c r="C119"/>
  <c r="D118"/>
  <c r="C118"/>
  <c r="D117"/>
  <c r="C117"/>
  <c r="D116"/>
  <c r="C116"/>
  <c r="D115"/>
  <c r="C115"/>
  <c r="D114"/>
  <c r="C114"/>
  <c r="D113"/>
  <c r="C113"/>
  <c r="D112"/>
  <c r="C112"/>
  <c r="D111"/>
  <c r="C111"/>
  <c r="D110"/>
  <c r="C110"/>
  <c r="D109"/>
  <c r="C109"/>
  <c r="D108"/>
  <c r="C108"/>
  <c r="D107"/>
  <c r="C107"/>
  <c r="D106"/>
  <c r="C106"/>
  <c r="D105"/>
  <c r="C105"/>
  <c r="D104"/>
  <c r="C104"/>
  <c r="D103"/>
  <c r="C103"/>
  <c r="D102"/>
  <c r="C102"/>
  <c r="D101"/>
  <c r="C101"/>
  <c r="D100"/>
  <c r="C100"/>
  <c r="D99"/>
  <c r="C99"/>
  <c r="D98"/>
  <c r="C98"/>
  <c r="D97"/>
  <c r="C97"/>
  <c r="D96"/>
  <c r="C96"/>
  <c r="D95"/>
  <c r="C95"/>
  <c r="D94"/>
  <c r="C94"/>
  <c r="D93"/>
  <c r="C93"/>
  <c r="D92"/>
  <c r="C92"/>
  <c r="D91"/>
  <c r="C91"/>
  <c r="D90"/>
  <c r="C90"/>
  <c r="D89"/>
  <c r="C89"/>
  <c r="D88"/>
  <c r="C88"/>
  <c r="D87"/>
  <c r="C87"/>
  <c r="D86"/>
  <c r="C86"/>
  <c r="D85"/>
  <c r="C85"/>
  <c r="D84"/>
  <c r="C84"/>
  <c r="D83"/>
  <c r="C83"/>
  <c r="D82"/>
  <c r="C82"/>
  <c r="D81"/>
  <c r="C81"/>
  <c r="D80"/>
  <c r="C80"/>
  <c r="D79"/>
  <c r="C79"/>
  <c r="D78"/>
  <c r="C78"/>
  <c r="D77"/>
  <c r="C77"/>
  <c r="D76"/>
  <c r="C76"/>
  <c r="D75"/>
  <c r="C75"/>
  <c r="D74"/>
  <c r="C74"/>
  <c r="D73"/>
  <c r="C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D3"/>
  <c r="C3"/>
  <c r="D2"/>
  <c r="C2"/>
  <c r="D59" i="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D3"/>
  <c r="C3"/>
  <c r="D2"/>
  <c r="C2"/>
  <c r="D33" i="8"/>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C6"/>
  <c r="D5"/>
  <c r="C5"/>
  <c r="D4"/>
  <c r="C4"/>
  <c r="D3"/>
  <c r="C3"/>
  <c r="D2"/>
  <c r="C2"/>
  <c r="C256" i="3"/>
  <c r="D256"/>
  <c r="C288"/>
  <c r="D288"/>
  <c r="C69"/>
  <c r="D69"/>
  <c r="C70"/>
  <c r="D70"/>
  <c r="C223"/>
  <c r="D223"/>
  <c r="C157"/>
  <c r="D157"/>
  <c r="C190"/>
  <c r="D190"/>
  <c r="C124"/>
  <c r="D124"/>
  <c r="C255"/>
  <c r="D255"/>
  <c r="C33"/>
  <c r="D33"/>
  <c r="C287"/>
  <c r="D287"/>
  <c r="C67"/>
  <c r="D67"/>
  <c r="C68"/>
  <c r="D68"/>
  <c r="C222"/>
  <c r="D222"/>
  <c r="C156"/>
  <c r="D156"/>
  <c r="C189"/>
  <c r="D189"/>
  <c r="C123"/>
  <c r="D123"/>
  <c r="C254"/>
  <c r="D254"/>
  <c r="C83"/>
  <c r="D83"/>
  <c r="C32"/>
  <c r="D32"/>
  <c r="C286"/>
  <c r="D286"/>
  <c r="C221"/>
  <c r="D221"/>
  <c r="C155"/>
  <c r="D155"/>
  <c r="C188"/>
  <c r="D188"/>
  <c r="C122"/>
  <c r="D122"/>
  <c r="C253"/>
  <c r="D253"/>
  <c r="C82"/>
  <c r="D82"/>
  <c r="C31"/>
  <c r="D31"/>
  <c r="C285"/>
  <c r="D285"/>
  <c r="C220"/>
  <c r="D220"/>
  <c r="C154"/>
  <c r="D154"/>
  <c r="C187"/>
  <c r="D187"/>
  <c r="C121"/>
  <c r="D121"/>
  <c r="C252"/>
  <c r="D252"/>
  <c r="C81"/>
  <c r="D81"/>
  <c r="C30"/>
  <c r="D30"/>
  <c r="C284"/>
  <c r="D284"/>
  <c r="C219"/>
  <c r="D219"/>
  <c r="C153"/>
  <c r="D153"/>
  <c r="C186"/>
  <c r="D186"/>
  <c r="C119"/>
  <c r="D119"/>
  <c r="C120"/>
  <c r="D120"/>
  <c r="C251"/>
  <c r="D251"/>
  <c r="C29"/>
  <c r="D29"/>
  <c r="C283"/>
  <c r="D283"/>
  <c r="C65"/>
  <c r="D65"/>
  <c r="C66"/>
  <c r="D66"/>
  <c r="C218"/>
  <c r="D218"/>
  <c r="C152"/>
  <c r="D152"/>
  <c r="C185"/>
  <c r="D185"/>
  <c r="C118"/>
  <c r="D118"/>
  <c r="C250"/>
  <c r="D250"/>
  <c r="C28"/>
  <c r="D28"/>
  <c r="C282"/>
  <c r="D282"/>
  <c r="C63"/>
  <c r="D63"/>
  <c r="C64"/>
  <c r="D64"/>
  <c r="C217"/>
  <c r="D217"/>
  <c r="C151"/>
  <c r="D151"/>
  <c r="C184"/>
  <c r="D184"/>
  <c r="C117"/>
  <c r="D117"/>
  <c r="C249"/>
  <c r="D249"/>
  <c r="C27"/>
  <c r="D27"/>
  <c r="C61"/>
  <c r="D61"/>
  <c r="C62"/>
  <c r="D62"/>
  <c r="C216"/>
  <c r="D216"/>
  <c r="C150"/>
  <c r="D150"/>
  <c r="C183"/>
  <c r="D183"/>
  <c r="C116"/>
  <c r="D116"/>
  <c r="C248"/>
  <c r="D248"/>
  <c r="C26"/>
  <c r="D26"/>
  <c r="C281"/>
  <c r="D281"/>
  <c r="C59"/>
  <c r="D59"/>
  <c r="C60"/>
  <c r="D60"/>
  <c r="C215"/>
  <c r="D215"/>
  <c r="C149"/>
  <c r="D149"/>
  <c r="C182"/>
  <c r="D182"/>
  <c r="C115"/>
  <c r="D115"/>
  <c r="C247"/>
  <c r="D247"/>
  <c r="C80"/>
  <c r="D80"/>
  <c r="C25"/>
  <c r="D25"/>
  <c r="C280"/>
  <c r="D280"/>
  <c r="C214"/>
  <c r="D214"/>
  <c r="C148"/>
  <c r="D148"/>
  <c r="C181"/>
  <c r="D181"/>
  <c r="C114"/>
  <c r="D114"/>
  <c r="C246"/>
  <c r="D246"/>
  <c r="C79"/>
  <c r="D79"/>
  <c r="C24"/>
  <c r="D24"/>
  <c r="C279"/>
  <c r="D279"/>
  <c r="C213"/>
  <c r="D213"/>
  <c r="C147"/>
  <c r="D147"/>
  <c r="C180"/>
  <c r="D180"/>
  <c r="C113"/>
  <c r="D113"/>
  <c r="C245"/>
  <c r="D245"/>
  <c r="C23"/>
  <c r="D23"/>
  <c r="C278"/>
  <c r="D278"/>
  <c r="C57"/>
  <c r="D57"/>
  <c r="C58"/>
  <c r="D58"/>
  <c r="C212"/>
  <c r="D212"/>
  <c r="C146"/>
  <c r="D146"/>
  <c r="C179"/>
  <c r="D179"/>
  <c r="C112"/>
  <c r="D112"/>
  <c r="C244"/>
  <c r="D244"/>
  <c r="C22"/>
  <c r="D22"/>
  <c r="C277"/>
  <c r="D277"/>
  <c r="C55"/>
  <c r="D55"/>
  <c r="C56"/>
  <c r="D56"/>
  <c r="C211"/>
  <c r="D211"/>
  <c r="C145"/>
  <c r="D145"/>
  <c r="C178"/>
  <c r="D178"/>
  <c r="C243"/>
  <c r="D243"/>
  <c r="C21"/>
  <c r="D21"/>
  <c r="C276"/>
  <c r="D276"/>
  <c r="C53"/>
  <c r="D53"/>
  <c r="C54"/>
  <c r="D54"/>
  <c r="C210"/>
  <c r="D210"/>
  <c r="C144"/>
  <c r="D144"/>
  <c r="C177"/>
  <c r="D177"/>
  <c r="C111"/>
  <c r="D111"/>
  <c r="C242"/>
  <c r="D242"/>
  <c r="C20"/>
  <c r="D20"/>
  <c r="C275"/>
  <c r="D275"/>
  <c r="C51"/>
  <c r="D51"/>
  <c r="C52"/>
  <c r="D52"/>
  <c r="C209"/>
  <c r="D209"/>
  <c r="C143"/>
  <c r="D143"/>
  <c r="C176"/>
  <c r="D176"/>
  <c r="C110"/>
  <c r="D110"/>
  <c r="C241"/>
  <c r="D241"/>
  <c r="C78"/>
  <c r="D78"/>
  <c r="C19"/>
  <c r="D19"/>
  <c r="C274"/>
  <c r="D274"/>
  <c r="C208"/>
  <c r="D208"/>
  <c r="C142"/>
  <c r="D142"/>
  <c r="C175"/>
  <c r="D175"/>
  <c r="C109"/>
  <c r="D109"/>
  <c r="C240"/>
  <c r="D240"/>
  <c r="C77"/>
  <c r="D77"/>
  <c r="C18"/>
  <c r="D18"/>
  <c r="C273"/>
  <c r="D273"/>
  <c r="C207"/>
  <c r="D207"/>
  <c r="C141"/>
  <c r="D141"/>
  <c r="C174"/>
  <c r="D174"/>
  <c r="C108"/>
  <c r="D108"/>
  <c r="C239"/>
  <c r="D239"/>
  <c r="C17"/>
  <c r="D17"/>
  <c r="C91"/>
  <c r="D91"/>
  <c r="C272"/>
  <c r="D272"/>
  <c r="C206"/>
  <c r="D206"/>
  <c r="C140"/>
  <c r="D140"/>
  <c r="C173"/>
  <c r="D173"/>
  <c r="C107"/>
  <c r="D107"/>
  <c r="C238"/>
  <c r="D238"/>
  <c r="C16"/>
  <c r="D16"/>
  <c r="C271"/>
  <c r="D271"/>
  <c r="C49"/>
  <c r="D49"/>
  <c r="C50"/>
  <c r="D50"/>
  <c r="C205"/>
  <c r="D205"/>
  <c r="C139"/>
  <c r="D139"/>
  <c r="C172"/>
  <c r="D172"/>
  <c r="C106"/>
  <c r="D106"/>
  <c r="C237"/>
  <c r="D237"/>
  <c r="C15"/>
  <c r="D15"/>
  <c r="C90"/>
  <c r="D90"/>
  <c r="C270"/>
  <c r="D270"/>
  <c r="C48"/>
  <c r="D48"/>
  <c r="C204"/>
  <c r="D204"/>
  <c r="C138"/>
  <c r="D138"/>
  <c r="C171"/>
  <c r="D171"/>
  <c r="C105"/>
  <c r="D105"/>
  <c r="C236"/>
  <c r="D236"/>
  <c r="C14"/>
  <c r="D14"/>
  <c r="C269"/>
  <c r="D269"/>
  <c r="C46"/>
  <c r="D46"/>
  <c r="C47"/>
  <c r="D47"/>
  <c r="C203"/>
  <c r="D203"/>
  <c r="C137"/>
  <c r="D137"/>
  <c r="C170"/>
  <c r="D170"/>
  <c r="C104"/>
  <c r="D104"/>
  <c r="C235"/>
  <c r="D235"/>
  <c r="C13"/>
  <c r="D13"/>
  <c r="C89"/>
  <c r="D89"/>
  <c r="C268"/>
  <c r="D268"/>
  <c r="C44"/>
  <c r="D44"/>
  <c r="C45"/>
  <c r="D45"/>
  <c r="C202"/>
  <c r="D202"/>
  <c r="C136"/>
  <c r="D136"/>
  <c r="C169"/>
  <c r="D169"/>
  <c r="C103"/>
  <c r="D103"/>
  <c r="C234"/>
  <c r="D234"/>
  <c r="C76"/>
  <c r="D76"/>
  <c r="C12"/>
  <c r="D12"/>
  <c r="C267"/>
  <c r="D267"/>
  <c r="C201"/>
  <c r="D201"/>
  <c r="C135"/>
  <c r="D135"/>
  <c r="C168"/>
  <c r="D168"/>
  <c r="C102"/>
  <c r="D102"/>
  <c r="C233"/>
  <c r="D233"/>
  <c r="C75"/>
  <c r="D75"/>
  <c r="C11"/>
  <c r="D11"/>
  <c r="C266"/>
  <c r="D266"/>
  <c r="C200"/>
  <c r="D200"/>
  <c r="C134"/>
  <c r="D134"/>
  <c r="C167"/>
  <c r="D167"/>
  <c r="C101"/>
  <c r="D101"/>
  <c r="C232"/>
  <c r="D232"/>
  <c r="C74"/>
  <c r="D74"/>
  <c r="C10"/>
  <c r="D10"/>
  <c r="C88"/>
  <c r="D88"/>
  <c r="C265"/>
  <c r="D265"/>
  <c r="C199"/>
  <c r="D199"/>
  <c r="C133"/>
  <c r="D133"/>
  <c r="C166"/>
  <c r="D166"/>
  <c r="C100"/>
  <c r="D100"/>
  <c r="C231"/>
  <c r="D231"/>
  <c r="C9"/>
  <c r="D9"/>
  <c r="C264"/>
  <c r="D264"/>
  <c r="C42"/>
  <c r="D42"/>
  <c r="C43"/>
  <c r="D43"/>
  <c r="C198"/>
  <c r="D198"/>
  <c r="C132"/>
  <c r="D132"/>
  <c r="C165"/>
  <c r="D165"/>
  <c r="C99"/>
  <c r="D99"/>
  <c r="C230"/>
  <c r="D230"/>
  <c r="C8"/>
  <c r="D8"/>
  <c r="C87"/>
  <c r="D87"/>
  <c r="C263"/>
  <c r="D263"/>
  <c r="C40"/>
  <c r="D40"/>
  <c r="C41"/>
  <c r="D41"/>
  <c r="C197"/>
  <c r="D197"/>
  <c r="C131"/>
  <c r="D131"/>
  <c r="C164"/>
  <c r="D164"/>
  <c r="C98"/>
  <c r="D98"/>
  <c r="C229"/>
  <c r="D229"/>
  <c r="C73"/>
  <c r="D73"/>
  <c r="C7"/>
  <c r="D7"/>
  <c r="C262"/>
  <c r="D262"/>
  <c r="C196"/>
  <c r="D196"/>
  <c r="C130"/>
  <c r="D130"/>
  <c r="C163"/>
  <c r="D163"/>
  <c r="C97"/>
  <c r="D97"/>
  <c r="C228"/>
  <c r="D228"/>
  <c r="C6"/>
  <c r="D6"/>
  <c r="C85"/>
  <c r="D85"/>
  <c r="C86"/>
  <c r="D86"/>
  <c r="C261"/>
  <c r="D261"/>
  <c r="C38"/>
  <c r="D38"/>
  <c r="C39"/>
  <c r="D39"/>
  <c r="C195"/>
  <c r="D195"/>
  <c r="C129"/>
  <c r="D129"/>
  <c r="C162"/>
  <c r="D162"/>
  <c r="C96"/>
  <c r="D96"/>
  <c r="C227"/>
  <c r="D227"/>
  <c r="C5"/>
  <c r="D5"/>
  <c r="C260"/>
  <c r="D260"/>
  <c r="C36"/>
  <c r="D36"/>
  <c r="C37"/>
  <c r="D37"/>
  <c r="C194"/>
  <c r="D194"/>
  <c r="C128"/>
  <c r="D128"/>
  <c r="C161"/>
  <c r="D161"/>
  <c r="C95"/>
  <c r="D95"/>
  <c r="C226"/>
  <c r="D226"/>
  <c r="C72"/>
  <c r="D72"/>
  <c r="C4"/>
  <c r="D4"/>
  <c r="C259"/>
  <c r="D259"/>
  <c r="C193"/>
  <c r="D193"/>
  <c r="C127"/>
  <c r="D127"/>
  <c r="C160"/>
  <c r="D160"/>
  <c r="C94"/>
  <c r="D94"/>
  <c r="C225"/>
  <c r="D225"/>
  <c r="C71"/>
  <c r="D71"/>
  <c r="C3"/>
  <c r="D3"/>
  <c r="C84"/>
  <c r="D84"/>
  <c r="C258"/>
  <c r="D258"/>
  <c r="C192"/>
  <c r="D192"/>
  <c r="C126"/>
  <c r="D126"/>
  <c r="C159"/>
  <c r="D159"/>
  <c r="C93"/>
  <c r="D93"/>
  <c r="C224"/>
  <c r="D224"/>
  <c r="C2"/>
  <c r="D2"/>
  <c r="C257"/>
  <c r="D257"/>
  <c r="C34"/>
  <c r="D34"/>
  <c r="C35"/>
  <c r="D35"/>
  <c r="C191"/>
  <c r="D191"/>
  <c r="C125"/>
  <c r="D125"/>
  <c r="C158"/>
  <c r="D158"/>
  <c r="C92"/>
  <c r="D92"/>
  <c r="P81" i="10" l="1"/>
  <c r="U34" i="11"/>
  <c r="V34" s="1"/>
</calcChain>
</file>

<file path=xl/sharedStrings.xml><?xml version="1.0" encoding="utf-8"?>
<sst xmlns="http://schemas.openxmlformats.org/spreadsheetml/2006/main" count="2835" uniqueCount="380">
  <si>
    <t>Night</t>
  </si>
  <si>
    <t>Wed Mar 07 04:35:42 UTC 2012</t>
  </si>
  <si>
    <t>Sleep</t>
  </si>
  <si>
    <t>Precipitation</t>
  </si>
  <si>
    <t>Tue Mar 06 20:10:00 UTC 2012</t>
  </si>
  <si>
    <t>Weather</t>
  </si>
  <si>
    <t>Swim</t>
  </si>
  <si>
    <t>Exercise</t>
  </si>
  <si>
    <t>Bike</t>
  </si>
  <si>
    <t>Tue Mar 06 19:57:58 UTC 2012</t>
  </si>
  <si>
    <t>Tue Mar 06 19:57:00 UTC 2012</t>
  </si>
  <si>
    <t>Snack</t>
  </si>
  <si>
    <t>Tue Mar 06 05:20:00 UTC 2012</t>
  </si>
  <si>
    <t>Food</t>
  </si>
  <si>
    <t>Dinner</t>
  </si>
  <si>
    <t>Tue Mar 06 05:15:00 UTC 2012</t>
  </si>
  <si>
    <t>Lunch</t>
  </si>
  <si>
    <t>Tue Mar 06 05:08:00 UTC 2012</t>
  </si>
  <si>
    <t>Breakfast</t>
  </si>
  <si>
    <t>Tue Mar 06 05:02:00 UTC 2012</t>
  </si>
  <si>
    <t>Tue Mar 06 04:35:00 UTC 2012</t>
  </si>
  <si>
    <t>Weight</t>
  </si>
  <si>
    <t>Mon Mar 05 20:24:00 UTC 2012</t>
  </si>
  <si>
    <t>BodyWeight</t>
  </si>
  <si>
    <t>Mon Mar 05 20:09:00 UTC 2012</t>
  </si>
  <si>
    <t>Mon Mar 05 19:57:00 UTC 2012</t>
  </si>
  <si>
    <t>Mon Mar 05 05:19:00 UTC 2012</t>
  </si>
  <si>
    <t>Mon Mar 05 05:14:00 UTC 2012</t>
  </si>
  <si>
    <t>Mon Mar 05 05:08:00 UTC 2012</t>
  </si>
  <si>
    <t>Mon Mar 05 05:01:00 UTC 2012</t>
  </si>
  <si>
    <t>Mon Mar 05 04:35:00 UTC 2012</t>
  </si>
  <si>
    <t>Sun Mar 04 20:20:00 UTC 2012</t>
  </si>
  <si>
    <t>Sun Mar 04 20:09:00 UTC 2012</t>
  </si>
  <si>
    <t>Sun Mar 04 05:19:00 UTC 2012</t>
  </si>
  <si>
    <t>Sun Mar 04 05:14:00 UTC 2012</t>
  </si>
  <si>
    <t>Sun Mar 04 05:08:00 UTC 2012</t>
  </si>
  <si>
    <t>Sun Mar 04 05:01:00 UTC 2012</t>
  </si>
  <si>
    <t>Sun Mar 04 04:35:00 UTC 2012</t>
  </si>
  <si>
    <t>Sat Mar 03 20:20:00 UTC 2012</t>
  </si>
  <si>
    <t>Sat Mar 03 20:09:00 UTC 2012</t>
  </si>
  <si>
    <t>Sat Mar 03 05:19:00 UTC 2012</t>
  </si>
  <si>
    <t>Sat Mar 03 05:14:00 UTC 2012</t>
  </si>
  <si>
    <t>Sat Mar 03 05:08:00 UTC 2012</t>
  </si>
  <si>
    <t>Sat Mar 03 05:01:00 UTC 2012</t>
  </si>
  <si>
    <t>Sat Mar 03 04:35:00 UTC 2012</t>
  </si>
  <si>
    <t>Fri Mar 02 20:20:00 UTC 2012</t>
  </si>
  <si>
    <t>Fri Mar 02 20:09:00 UTC 2012</t>
  </si>
  <si>
    <t>Fri Mar 02 05:19:00 UTC 2012</t>
  </si>
  <si>
    <t>Fri Mar 02 05:14:00 UTC 2012</t>
  </si>
  <si>
    <t>Fri Mar 02 05:08:00 UTC 2012</t>
  </si>
  <si>
    <t>Fri Mar 02 05:01:00 UTC 2012</t>
  </si>
  <si>
    <t>Fri Mar 02 04:57:00 UTC 2012</t>
  </si>
  <si>
    <t>Fri Mar 02 04:35:00 UTC 2012</t>
  </si>
  <si>
    <t>Thu Mar 01 20:20:00 UTC 2012</t>
  </si>
  <si>
    <t>Thu Mar 01 20:09:00 UTC 2012</t>
  </si>
  <si>
    <t>Thu Mar 01 19:57:00 UTC 2012</t>
  </si>
  <si>
    <t>Thu Mar 01 05:16:00 UTC 2012</t>
  </si>
  <si>
    <t>Thu Mar 01 05:14:00 UTC 2012</t>
  </si>
  <si>
    <t>Thu Mar 01 05:08:00 UTC 2012</t>
  </si>
  <si>
    <t>Thu Mar 01 04:57:00 UTC 2012</t>
  </si>
  <si>
    <t>Thu Mar 01 04:35:00 UTC 2012</t>
  </si>
  <si>
    <t>Wed Feb 29 20:20:00 UTC 2012</t>
  </si>
  <si>
    <t>Wed Feb 29 20:08:00 UTC 2012</t>
  </si>
  <si>
    <t>Wed Feb 29 20:02:00 UTC 2012</t>
  </si>
  <si>
    <t>Wed Feb 29 05:16:00 UTC 2012</t>
  </si>
  <si>
    <t>Wed Feb 29 05:14:00 UTC 2012</t>
  </si>
  <si>
    <t>Wed Feb 29 05:04:00 UTC 2012</t>
  </si>
  <si>
    <t>Wed Feb 29 04:57:00 UTC 2012</t>
  </si>
  <si>
    <t>Wed Feb 29 04:35:00 UTC 2012</t>
  </si>
  <si>
    <t>Tue Feb 28 20:20:00 UTC 2012</t>
  </si>
  <si>
    <t>Tue Feb 28 19:57:00 UTC 2012</t>
  </si>
  <si>
    <t>Tue Feb 28 05:16:00 UTC 2012</t>
  </si>
  <si>
    <t>Tue Feb 28 05:10:00 UTC 2012</t>
  </si>
  <si>
    <t>Tue Feb 28 05:04:00 UTC 2012</t>
  </si>
  <si>
    <t>Tue Feb 28 04:57:00 UTC 2012</t>
  </si>
  <si>
    <t>Tue Feb 28 04:35:00 UTC 2012</t>
  </si>
  <si>
    <t>Mon Feb 27 20:20:00 UTC 2012</t>
  </si>
  <si>
    <t>Mon Feb 27 20:08:00 UTC 2012</t>
  </si>
  <si>
    <t>Mon Feb 27 19:57:00 UTC 2012</t>
  </si>
  <si>
    <t>Mon Feb 27 19:48:00 UTC 2012</t>
  </si>
  <si>
    <t>Mon Feb 27 05:16:00 UTC 2012</t>
  </si>
  <si>
    <t>Mon Feb 27 05:10:00 UTC 2012</t>
  </si>
  <si>
    <t>Mon Feb 27 05:04:00 UTC 2012</t>
  </si>
  <si>
    <t>Mon Feb 27 04:57:00 UTC 2012</t>
  </si>
  <si>
    <t>Mon Feb 27 04:34:00 UTC 2012</t>
  </si>
  <si>
    <t>Sun Feb 26 20:20:00 UTC 2012</t>
  </si>
  <si>
    <t>Sun Feb 26 20:05:00 UTC 2012</t>
  </si>
  <si>
    <t>Sun Feb 26 05:16:00 UTC 2012</t>
  </si>
  <si>
    <t>Sun Feb 26 05:10:00 UTC 2012</t>
  </si>
  <si>
    <t>Sun Feb 26 05:04:00 UTC 2012</t>
  </si>
  <si>
    <t>Sun Feb 26 04:57:00 UTC 2012</t>
  </si>
  <si>
    <t>Sun Feb 26 04:34:00 UTC 2012</t>
  </si>
  <si>
    <t>Sat Feb 25 20:20:00 UTC 2012</t>
  </si>
  <si>
    <t>Sat Feb 25 20:05:00 UTC 2012</t>
  </si>
  <si>
    <t>Sat Feb 25 05:16:00 UTC 2012</t>
  </si>
  <si>
    <t>Sat Feb 25 05:10:00 UTC 2012</t>
  </si>
  <si>
    <t>Sat Feb 25 05:04:00 UTC 2012</t>
  </si>
  <si>
    <t>Sat Feb 25 04:57:00 UTC 2012</t>
  </si>
  <si>
    <t>Sat Feb 25 04:34:00 UTC 2012</t>
  </si>
  <si>
    <t>Fri Feb 24 20:20:00 UTC 2012</t>
  </si>
  <si>
    <t>Fri Feb 24 20:05:00 UTC 2012</t>
  </si>
  <si>
    <t>Fri Feb 24 20:02:00 UTC 2012</t>
  </si>
  <si>
    <t>Fri Feb 24 05:16:00 UTC 2012</t>
  </si>
  <si>
    <t>Fri Feb 24 05:10:00 UTC 2012</t>
  </si>
  <si>
    <t>Fri Feb 24 05:04:00 UTC 2012</t>
  </si>
  <si>
    <t>Fri Feb 24 04:57:00 UTC 2012</t>
  </si>
  <si>
    <t>Fri Feb 24 04:34:00 UTC 2012</t>
  </si>
  <si>
    <t>Thu Feb 23 20:20:00 UTC 2012</t>
  </si>
  <si>
    <t>Thu Feb 23 20:05:00 UTC 2012</t>
  </si>
  <si>
    <t>Thu Feb 23 19:48:00 UTC 2012</t>
  </si>
  <si>
    <t>Thu Feb 23 05:16:00 UTC 2012</t>
  </si>
  <si>
    <t>Thu Feb 23 05:10:00 UTC 2012</t>
  </si>
  <si>
    <t>Thu Feb 23 05:04:00 UTC 2012</t>
  </si>
  <si>
    <t>Thu Feb 23 04:34:00 UTC 2012</t>
  </si>
  <si>
    <t>Wed Feb 22 20:20:00 UTC 2012</t>
  </si>
  <si>
    <t>Wed Feb 22 20:06:00 UTC 2012</t>
  </si>
  <si>
    <t>Wed Feb 22 20:02:00 UTC 2012</t>
  </si>
  <si>
    <t>Wed Feb 22 05:16:00 UTC 2012</t>
  </si>
  <si>
    <t>Wed Feb 22 05:10:00 UTC 2012</t>
  </si>
  <si>
    <t>Wed Feb 22 05:04:00 UTC 2012</t>
  </si>
  <si>
    <t>Wed Feb 22 04:57:00 UTC 2012</t>
  </si>
  <si>
    <t>Wed Feb 22 04:34:00 UTC 2012</t>
  </si>
  <si>
    <t>Tue Feb 21 20:20:00 UTC 2012</t>
  </si>
  <si>
    <t>Tue Feb 21 20:05:00 UTC 2012</t>
  </si>
  <si>
    <t>Tue Feb 21 19:48:00 UTC 2012</t>
  </si>
  <si>
    <t>Tue Feb 21 05:16:00 UTC 2012</t>
  </si>
  <si>
    <t>Tue Feb 21 05:10:00 UTC 2012</t>
  </si>
  <si>
    <t>Tue Feb 21 05:04:00 UTC 2012</t>
  </si>
  <si>
    <t>Tue Feb 21 04:57:00 UTC 2012</t>
  </si>
  <si>
    <t>Tue Feb 21 04:34:00 UTC 2012</t>
  </si>
  <si>
    <t>Mon Feb 20 20:20:00 UTC 2012</t>
  </si>
  <si>
    <t>Mon Feb 20 20:05:00 UTC 2012</t>
  </si>
  <si>
    <t>Mon Feb 20 05:16:00 UTC 2012</t>
  </si>
  <si>
    <t>Mon Feb 20 05:10:00 UTC 2012</t>
  </si>
  <si>
    <t>Mon Feb 20 05:04:00 UTC 2012</t>
  </si>
  <si>
    <t>Mon Feb 20 04:57:00 UTC 2012</t>
  </si>
  <si>
    <t>Mon Feb 20 04:34:00 UTC 2012</t>
  </si>
  <si>
    <t>Sun Feb 19 20:20:00 UTC 2012</t>
  </si>
  <si>
    <t>Sun Feb 19 20:05:00 UTC 2012</t>
  </si>
  <si>
    <t>Sun Feb 19 05:16:00 UTC 2012</t>
  </si>
  <si>
    <t>Sun Feb 19 05:10:00 UTC 2012</t>
  </si>
  <si>
    <t>Sun Feb 19 05:04:00 UTC 2012</t>
  </si>
  <si>
    <t>Sun Feb 19 04:57:00 UTC 2012</t>
  </si>
  <si>
    <t>Sun Feb 19 04:34:00 UTC 2012</t>
  </si>
  <si>
    <t>Sat Feb 18 20:20:00 UTC 2012</t>
  </si>
  <si>
    <t>Sat Feb 18 20:10:00 UTC 2012</t>
  </si>
  <si>
    <t>Sat Feb 18 20:05:00 UTC 2012</t>
  </si>
  <si>
    <t>Sat Feb 18 05:16:00 UTC 2012</t>
  </si>
  <si>
    <t>Sat Feb 18 05:10:00 UTC 2012</t>
  </si>
  <si>
    <t>Sat Feb 18 05:04:00 UTC 2012</t>
  </si>
  <si>
    <t>Sat Feb 18 04:56:00 UTC 2012</t>
  </si>
  <si>
    <t>Sat Feb 18 04:34:00 UTC 2012</t>
  </si>
  <si>
    <t>Fri Feb 17 20:19:00 UTC 2012</t>
  </si>
  <si>
    <t>Fri Feb 17 20:05:00 UTC 2012</t>
  </si>
  <si>
    <t>Fri Feb 17 20:02:00 UTC 2012</t>
  </si>
  <si>
    <t>Fri Feb 17 05:16:00 UTC 2012</t>
  </si>
  <si>
    <t>Fri Feb 17 05:10:00 UTC 2012</t>
  </si>
  <si>
    <t>Fri Feb 17 05:04:00 UTC 2012</t>
  </si>
  <si>
    <t>Fri Feb 17 04:56:00 UTC 2012</t>
  </si>
  <si>
    <t>Fri Feb 17 04:34:00 UTC 2012</t>
  </si>
  <si>
    <t>Thu Feb 16 20:19:00 UTC 2012</t>
  </si>
  <si>
    <t>Thu Feb 16 20:07:00 UTC 2012</t>
  </si>
  <si>
    <t>Thu Feb 16 20:05:00 UTC 2012</t>
  </si>
  <si>
    <t>Thu Feb 16 19:48:00 UTC 2012</t>
  </si>
  <si>
    <t>Thu Feb 16 05:16:00 UTC 2012</t>
  </si>
  <si>
    <t>Thu Feb 16 05:10:00 UTC 2012</t>
  </si>
  <si>
    <t>Thu Feb 16 05:04:00 UTC 2012</t>
  </si>
  <si>
    <t>Thu Feb 16 04:56:00 UTC 2012</t>
  </si>
  <si>
    <t>Thu Feb 16 04:32:00 UTC 2012</t>
  </si>
  <si>
    <t>Wed Feb 15 20:19:00 UTC 2012</t>
  </si>
  <si>
    <t>Wed Feb 15 20:04:00 UTC 2012</t>
  </si>
  <si>
    <t>Wed Feb 15 20:02:00 UTC 2012</t>
  </si>
  <si>
    <t>Wed Feb 15 05:16:00 UTC 2012</t>
  </si>
  <si>
    <t>Wed Feb 15 05:10:00 UTC 2012</t>
  </si>
  <si>
    <t>Wed Feb 15 05:03:00 UTC 2012</t>
  </si>
  <si>
    <t>Wed Feb 15 04:56:00 UTC 2012</t>
  </si>
  <si>
    <t>Wed Feb 15 04:32:00 UTC 2012</t>
  </si>
  <si>
    <t>Tue Feb 14 20:19:00 UTC 2012</t>
  </si>
  <si>
    <t>Tue Feb 14 20:07:00 UTC 2012</t>
  </si>
  <si>
    <t>Tue Feb 14 20:04:00 UTC 2012</t>
  </si>
  <si>
    <t>Tue Feb 14 19:48:00 UTC 2012</t>
  </si>
  <si>
    <t>Tue Feb 14 05:16:00 UTC 2012</t>
  </si>
  <si>
    <t>Tue Feb 14 05:10:00 UTC 2012</t>
  </si>
  <si>
    <t>Tue Feb 14 05:03:00 UTC 2012</t>
  </si>
  <si>
    <t>Tue Feb 14 04:56:00 UTC 2012</t>
  </si>
  <si>
    <t>Tue Feb 14 04:32:00 UTC 2012</t>
  </si>
  <si>
    <t>Mon Feb 13 20:19:00 UTC 2012</t>
  </si>
  <si>
    <t>Mon Feb 13 20:04:00 UTC 2012</t>
  </si>
  <si>
    <t>Mon Feb 13 05:16:00 UTC 2012</t>
  </si>
  <si>
    <t>Mon Feb 13 05:10:00 UTC 2012</t>
  </si>
  <si>
    <t>Mon Feb 13 05:03:00 UTC 2012</t>
  </si>
  <si>
    <t>Mon Feb 13 04:56:00 UTC 2012</t>
  </si>
  <si>
    <t>Mon Feb 13 04:32:00 UTC 2012</t>
  </si>
  <si>
    <t>Sun Feb 12 20:19:00 UTC 2012</t>
  </si>
  <si>
    <t>Sun Feb 12 20:04:00 UTC 2012</t>
  </si>
  <si>
    <t>Sun Feb 12 05:16:00 UTC 2012</t>
  </si>
  <si>
    <t>Sun Feb 12 05:10:00 UTC 2012</t>
  </si>
  <si>
    <t>Sun Feb 12 05:03:00 UTC 2012</t>
  </si>
  <si>
    <t>Sun Feb 12 04:56:00 UTC 2012</t>
  </si>
  <si>
    <t>Sun Feb 12 04:32:00 UTC 2012</t>
  </si>
  <si>
    <t>Sat Feb 11 20:17:00 UTC 2012</t>
  </si>
  <si>
    <t>Sat Feb 11 20:10:00 UTC 2012</t>
  </si>
  <si>
    <t>Sat Feb 11 20:04:00 UTC 2012</t>
  </si>
  <si>
    <t>Sat Feb 11 05:16:00 UTC 2012</t>
  </si>
  <si>
    <t>Sat Feb 11 05:10:00 UTC 2012</t>
  </si>
  <si>
    <t>Sat Feb 11 05:03:00 UTC 2012</t>
  </si>
  <si>
    <t>Sat Feb 11 04:56:00 UTC 2012</t>
  </si>
  <si>
    <t>Sat Feb 11 04:32:00 UTC 2012</t>
  </si>
  <si>
    <t>Fri Feb 10 20:17:00 UTC 2012</t>
  </si>
  <si>
    <t>Fri Feb 10 20:04:00 UTC 2012</t>
  </si>
  <si>
    <t>Fri Feb 10 20:02:00 UTC 2012</t>
  </si>
  <si>
    <t>Fri Feb 10 05:16:00 UTC 2012</t>
  </si>
  <si>
    <t>Fri Feb 10 05:10:00 UTC 2012</t>
  </si>
  <si>
    <t>Fri Feb 10 05:03:00 UTC 2012</t>
  </si>
  <si>
    <t>Fri Feb 10 04:56:00 UTC 2012</t>
  </si>
  <si>
    <t>Fri Feb 10 04:32:00 UTC 2012</t>
  </si>
  <si>
    <t>Thu Feb 09 20:17:00 UTC 2012</t>
  </si>
  <si>
    <t>Thu Feb 09 20:07:00 UTC 2012</t>
  </si>
  <si>
    <t>Thu Feb 09 20:04:00 UTC 2012</t>
  </si>
  <si>
    <t>Thu Feb 09 19:48:00 UTC 2012</t>
  </si>
  <si>
    <t>Thu Feb 09 05:15:00 UTC 2012</t>
  </si>
  <si>
    <t>Thu Feb 09 05:10:00 UTC 2012</t>
  </si>
  <si>
    <t>Thu Feb 09 05:03:00 UTC 2012</t>
  </si>
  <si>
    <t>Thu Feb 09 04:56:00 UTC 2012</t>
  </si>
  <si>
    <t>Thu Feb 09 04:31:00 UTC 2012</t>
  </si>
  <si>
    <t>Wed Feb 08 20:17:00 UTC 2012</t>
  </si>
  <si>
    <t>Wed Feb 08 20:03:00 UTC 2012</t>
  </si>
  <si>
    <t>Wed Feb 08 05:15:00 UTC 2012</t>
  </si>
  <si>
    <t>Wed Feb 08 05:09:00 UTC 2012</t>
  </si>
  <si>
    <t>Wed Feb 08 05:03:00 UTC 2012</t>
  </si>
  <si>
    <t>Wed Feb 08 04:56:00 UTC 2012</t>
  </si>
  <si>
    <t>Wed Feb 08 04:31:00 UTC 2012</t>
  </si>
  <si>
    <t>Tue Feb 07 20:17:00 UTC 2012</t>
  </si>
  <si>
    <t>Tue Feb 07 20:06:00 UTC 2012</t>
  </si>
  <si>
    <t>Tue Feb 07 20:03:00 UTC 2012</t>
  </si>
  <si>
    <t>Tue Feb 07 19:45:00 UTC 2012</t>
  </si>
  <si>
    <t>Tue Feb 07 05:15:00 UTC 2012</t>
  </si>
  <si>
    <t>Tue Feb 07 05:09:00 UTC 2012</t>
  </si>
  <si>
    <t>Tue Feb 07 05:03:00 UTC 2012</t>
  </si>
  <si>
    <t>Tue Feb 07 04:56:00 UTC 2012</t>
  </si>
  <si>
    <t>Tue Feb 07 04:31:00 UTC 2012</t>
  </si>
  <si>
    <t>Mon Feb 06 20:17:00 UTC 2012</t>
  </si>
  <si>
    <t>Mon Feb 06 20:03:00 UTC 2012</t>
  </si>
  <si>
    <t>Mon Feb 06 19:44:00 UTC 2012</t>
  </si>
  <si>
    <t>Mon Feb 06 05:15:00 UTC 2012</t>
  </si>
  <si>
    <t>Mon Feb 06 05:09:00 UTC 2012</t>
  </si>
  <si>
    <t>Mon Feb 06 05:03:00 UTC 2012</t>
  </si>
  <si>
    <t>Mon Feb 06 04:56:00 UTC 2012</t>
  </si>
  <si>
    <t>Mon Feb 06 04:31:00 UTC 2012</t>
  </si>
  <si>
    <t>Sun Feb 05 20:17:00 UTC 2012</t>
  </si>
  <si>
    <t>Sun Feb 05 20:03:00 UTC 2012</t>
  </si>
  <si>
    <t>Sun Feb 05 05:15:00 UTC 2012</t>
  </si>
  <si>
    <t>Sun Feb 05 05:09:00 UTC 2012</t>
  </si>
  <si>
    <t>Sun Feb 05 05:03:00 UTC 2012</t>
  </si>
  <si>
    <t>Sun Feb 05 04:56:00 UTC 2012</t>
  </si>
  <si>
    <t>Sun Feb 05 04:31:00 UTC 2012</t>
  </si>
  <si>
    <t>Sat Feb 04 20:17:00 UTC 2012</t>
  </si>
  <si>
    <t>Sat Feb 04 20:10:00 UTC 2012</t>
  </si>
  <si>
    <t>Sat Feb 04 20:03:00 UTC 2012</t>
  </si>
  <si>
    <t>Sat Feb 04 05:15:00 UTC 2012</t>
  </si>
  <si>
    <t>Sat Feb 04 05:09:00 UTC 2012</t>
  </si>
  <si>
    <t>Sat Feb 04 05:03:00 UTC 2012</t>
  </si>
  <si>
    <t>Sat Feb 04 04:56:00 UTC 2012</t>
  </si>
  <si>
    <t>Sat Feb 04 04:31:00 UTC 2012</t>
  </si>
  <si>
    <t>Fri Feb 03 20:17:00 UTC 2012</t>
  </si>
  <si>
    <t>Fri Feb 03 20:03:00 UTC 2012</t>
  </si>
  <si>
    <t>Fri Feb 03 20:02:00 UTC 2012</t>
  </si>
  <si>
    <t>Fri Feb 03 05:15:00 UTC 2012</t>
  </si>
  <si>
    <t>Fri Feb 03 05:09:00 UTC 2012</t>
  </si>
  <si>
    <t>Fri Feb 03 05:03:00 UTC 2012</t>
  </si>
  <si>
    <t>Fri Feb 03 04:56:00 UTC 2012</t>
  </si>
  <si>
    <t>Fri Feb 03 04:31:00 UTC 2012</t>
  </si>
  <si>
    <t>Thu Feb 02 20:32:01 UTC 2012</t>
  </si>
  <si>
    <t>Thu Feb 02 20:17:00 UTC 2012</t>
  </si>
  <si>
    <t>Thu Feb 02 20:06:00 UTC 2012</t>
  </si>
  <si>
    <t>Thu Feb 02 20:03:00 UTC 2012</t>
  </si>
  <si>
    <t>Thu Feb 02 19:44:00 UTC 2012</t>
  </si>
  <si>
    <t>Thu Feb 02 19:33:00 UTC 2012</t>
  </si>
  <si>
    <t>Thu Feb 02 05:15:00 UTC 2012</t>
  </si>
  <si>
    <t>Thu Feb 02 05:09:00 UTC 2012</t>
  </si>
  <si>
    <t>Thu Feb 02 05:03:00 UTC 2012</t>
  </si>
  <si>
    <t>Date</t>
  </si>
  <si>
    <t>Name</t>
  </si>
  <si>
    <t>Amount</t>
  </si>
  <si>
    <t>Categories</t>
  </si>
  <si>
    <t>Date as Imported</t>
  </si>
  <si>
    <t>None</t>
  </si>
  <si>
    <t>Sun Mar 04 21:11:00 UTC 2012</t>
  </si>
  <si>
    <t>Sat Mar 03 21:11:00 UTC 2012</t>
  </si>
  <si>
    <t>Fri Mar 02 21:11:00 UTC 2012</t>
  </si>
  <si>
    <t>Sun Feb 26 21:11:00 UTC 2012</t>
  </si>
  <si>
    <t>Sat Feb 25 21:10:00 UTC 2012</t>
  </si>
  <si>
    <t>Mon Feb 20 21:10:00 UTC 2012</t>
  </si>
  <si>
    <t>Sun Feb 19 21:10:00 UTC 2012</t>
  </si>
  <si>
    <t>Mon Feb 13 20:59:00 UTC 2012</t>
  </si>
  <si>
    <t>Sun Feb 12 20:59:00 UTC 2012</t>
  </si>
  <si>
    <t>Sat Feb 11 20:59:00 UTC 2012</t>
  </si>
  <si>
    <t>Wed Feb 08 20:59:00 UTC 2012</t>
  </si>
  <si>
    <t>Sun Feb 05 20:59:00 UTC 2012</t>
  </si>
  <si>
    <t>Sat Feb 04 20:59:00 UTC 2012</t>
  </si>
  <si>
    <t>Simple Date for Sorting</t>
  </si>
  <si>
    <t>Date with Day of Week</t>
  </si>
  <si>
    <t>Category</t>
  </si>
  <si>
    <t>All Original Data in Single Table</t>
  </si>
  <si>
    <t>Data in this table has been simplified to faciltite sorting..</t>
  </si>
  <si>
    <t>Data in this table has been sorted by Category, Name and Date</t>
  </si>
  <si>
    <t>Common Notes:</t>
  </si>
  <si>
    <t>Specific Notes:</t>
  </si>
  <si>
    <t>Case is BodyWeight on a Daily Basis</t>
  </si>
  <si>
    <t>Case is amount of exercise in Minutes</t>
  </si>
  <si>
    <t>Units are rounded to the nearest measure of whole minutes</t>
  </si>
  <si>
    <t>Units in Decimal Poundsto two decimal places</t>
  </si>
  <si>
    <t>Second Case is did I exercise or not.  To clarify this a item called The name "None" is used for days when no exercise occurred with a  value of 0 minutes</t>
  </si>
  <si>
    <t>Case is amount of food eaten in calories</t>
  </si>
  <si>
    <t>Meals are divided into 4 names - or sub categories including (Breakfast, Lunch, Dinner, Snacks)</t>
  </si>
  <si>
    <t>Case is amount of sleep measured in decimal hours</t>
  </si>
  <si>
    <t>Measurement is taken upon waking - so a Night sleep session started the night before and ended on the next day.  The time will be listed on the day of waking.  Naps would be listed on the day they occurred.</t>
  </si>
  <si>
    <t>Case is amount of precipitation on each day in decimal inches</t>
  </si>
  <si>
    <t>The second case is the answer to the question - did it rain today?  If the value is 0 then it did not rain, of the value is greater than 0 it did rain.</t>
  </si>
  <si>
    <t>Amount (Pounds)</t>
  </si>
  <si>
    <t>Amount (Minutes)</t>
  </si>
  <si>
    <t>Amount (Calories)</t>
  </si>
  <si>
    <t>Amount (Hours)</t>
  </si>
  <si>
    <t>Amount (inches)</t>
  </si>
  <si>
    <t>Bin</t>
  </si>
  <si>
    <t>More</t>
  </si>
  <si>
    <t>Frequency</t>
  </si>
  <si>
    <t>Did it Rain (y/n)</t>
  </si>
  <si>
    <t>Frequency of Rain in Days</t>
  </si>
  <si>
    <t>8 hours or more</t>
  </si>
  <si>
    <t>Less than 8 hours</t>
  </si>
  <si>
    <t>Total Nights</t>
  </si>
  <si>
    <t>Frequency of Clear Days</t>
  </si>
  <si>
    <t>Comparison of days of Rain vs Clear over 32 Days</t>
  </si>
  <si>
    <t>Inches of Rain on a Daily Basis for 32 Days</t>
  </si>
  <si>
    <t>Hours</t>
  </si>
  <si>
    <t>Frequency Sort Check</t>
  </si>
  <si>
    <t>Shows Frequency of Sleep Ranges in Hours</t>
  </si>
  <si>
    <t>Sample Mean</t>
  </si>
  <si>
    <t>Total Cases</t>
  </si>
  <si>
    <t>Sum of Sample Mean</t>
  </si>
  <si>
    <t>Mean</t>
  </si>
  <si>
    <t>S- U Residual</t>
  </si>
  <si>
    <t>Square to lose negative</t>
  </si>
  <si>
    <t>Sum of Squares</t>
  </si>
  <si>
    <t>Sq Root</t>
  </si>
  <si>
    <t>Show Frequency of More or Less than 8 Hours of Sleep</t>
  </si>
  <si>
    <t>Meal Type</t>
  </si>
  <si>
    <t>Meals Skipped</t>
  </si>
  <si>
    <t>Meals Eaten</t>
  </si>
  <si>
    <t>Shows number of each type of meal eaten</t>
  </si>
  <si>
    <t>Estimates of center</t>
  </si>
  <si>
    <t>Median</t>
  </si>
  <si>
    <t>Mode</t>
  </si>
  <si>
    <t>Midrange</t>
  </si>
  <si>
    <t>Avg. Hours Sleep Per Week Sat-Fri</t>
  </si>
  <si>
    <t>Quartiles</t>
  </si>
  <si>
    <r>
      <t>Max(Q</t>
    </r>
    <r>
      <rPr>
        <sz val="8"/>
        <color theme="1"/>
        <rFont val="Calibri"/>
        <family val="2"/>
        <scheme val="minor"/>
      </rPr>
      <t>4</t>
    </r>
    <r>
      <rPr>
        <sz val="11"/>
        <color theme="1"/>
        <rFont val="Calibri"/>
        <family val="2"/>
        <scheme val="minor"/>
      </rPr>
      <t>):</t>
    </r>
  </si>
  <si>
    <r>
      <t>Q</t>
    </r>
    <r>
      <rPr>
        <sz val="8"/>
        <color theme="1"/>
        <rFont val="Calibri"/>
        <family val="2"/>
        <scheme val="minor"/>
      </rPr>
      <t>3</t>
    </r>
    <r>
      <rPr>
        <sz val="11"/>
        <color theme="1"/>
        <rFont val="Calibri"/>
        <family val="2"/>
        <scheme val="minor"/>
      </rPr>
      <t>:</t>
    </r>
  </si>
  <si>
    <r>
      <t>Min(Q</t>
    </r>
    <r>
      <rPr>
        <sz val="8"/>
        <color theme="1"/>
        <rFont val="Calibri"/>
        <family val="2"/>
        <scheme val="minor"/>
      </rPr>
      <t>0</t>
    </r>
    <r>
      <rPr>
        <sz val="11"/>
        <color theme="1"/>
        <rFont val="Calibri"/>
        <family val="2"/>
        <scheme val="minor"/>
      </rPr>
      <t>):</t>
    </r>
  </si>
  <si>
    <r>
      <t>Q</t>
    </r>
    <r>
      <rPr>
        <sz val="8"/>
        <color theme="1"/>
        <rFont val="Calibri"/>
        <family val="2"/>
        <scheme val="minor"/>
      </rPr>
      <t>1</t>
    </r>
    <r>
      <rPr>
        <sz val="11"/>
        <color theme="1"/>
        <rFont val="Calibri"/>
        <family val="2"/>
        <scheme val="minor"/>
      </rPr>
      <t>:</t>
    </r>
  </si>
  <si>
    <t>Q2:</t>
  </si>
  <si>
    <t>Estimates of Spread</t>
  </si>
  <si>
    <r>
      <t>S.D. (</t>
    </r>
    <r>
      <rPr>
        <sz val="11"/>
        <color theme="1"/>
        <rFont val="Calibri"/>
        <family val="2"/>
      </rPr>
      <t>σ)</t>
    </r>
  </si>
  <si>
    <r>
      <t>Variance (</t>
    </r>
    <r>
      <rPr>
        <sz val="11"/>
        <color theme="1"/>
        <rFont val="Calibri"/>
        <family val="2"/>
      </rPr>
      <t>σ²)</t>
    </r>
  </si>
  <si>
    <t>I.Q.R.(Q3-Q1)</t>
  </si>
  <si>
    <t>Range(Q4-Q0)</t>
  </si>
  <si>
    <t>Distribution is Skew to the Left with a Gap</t>
  </si>
  <si>
    <t>No Cases</t>
  </si>
  <si>
    <t>Weight Change over Time (32 days)</t>
  </si>
  <si>
    <t>Exercise Type</t>
  </si>
  <si>
    <t>Run</t>
  </si>
  <si>
    <t>Time Occurances</t>
  </si>
  <si>
    <t>Comparison of Meals Eaten/Skipped for Each Type</t>
  </si>
  <si>
    <t>Big Gap in the Middle</t>
  </si>
  <si>
    <t>Distribution is Skew to the Left and Bimodal</t>
  </si>
  <si>
    <t>All of the categories are related in some manner and that is purposeful.  I am interested in seeing what relationships there might be between my bodyweight, the amount of exercise, my diet (food in calories, my sleep patterns and the weather.  Weather relates mostly to my bike riding as the more it rains the less I ride as bike riding is my main form of commuting from home to school and work.</t>
  </si>
  <si>
    <t>Bar Graph Showing Frequency of Each Exercise Type</t>
  </si>
  <si>
    <t>Calories</t>
  </si>
  <si>
    <t>Data is Bimodal - but data would be better if 0 values were eliminated.  Then it would be symetrical.</t>
  </si>
</sst>
</file>

<file path=xl/styles.xml><?xml version="1.0" encoding="utf-8"?>
<styleSheet xmlns="http://schemas.openxmlformats.org/spreadsheetml/2006/main">
  <numFmts count="2">
    <numFmt numFmtId="164" formatCode="[$-409]d\-mmm\-yy;@"/>
    <numFmt numFmtId="165" formatCode="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0"/>
      <name val="Calibri"/>
      <family val="2"/>
      <scheme val="minor"/>
    </font>
    <font>
      <b/>
      <sz val="12"/>
      <name val="Calibri"/>
      <family val="2"/>
      <scheme val="minor"/>
    </font>
    <font>
      <sz val="12"/>
      <name val="Calibri"/>
      <family val="2"/>
      <scheme val="minor"/>
    </font>
    <font>
      <sz val="11"/>
      <color rgb="FFC00000"/>
      <name val="Calibri"/>
      <family val="2"/>
      <scheme val="minor"/>
    </font>
    <font>
      <i/>
      <sz val="11"/>
      <color theme="1"/>
      <name val="Calibri"/>
      <family val="2"/>
      <scheme val="minor"/>
    </font>
    <font>
      <sz val="10"/>
      <color rgb="FF008000"/>
      <name val="Arial"/>
      <family val="2"/>
    </font>
    <font>
      <sz val="8"/>
      <color theme="1"/>
      <name val="Calibri"/>
      <family val="2"/>
      <scheme val="minor"/>
    </font>
    <font>
      <sz val="11"/>
      <color theme="1"/>
      <name val="Calibri"/>
      <family val="2"/>
    </font>
    <font>
      <b/>
      <sz val="14"/>
      <color rgb="FFC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0" fillId="0" borderId="0" xfId="0" applyAlignment="1">
      <alignment horizontal="center" vertical="center"/>
    </xf>
    <xf numFmtId="0" fontId="14" fillId="0" borderId="0" xfId="0" applyFont="1" applyAlignment="1">
      <alignment horizontal="center" vertical="center"/>
    </xf>
    <xf numFmtId="0" fontId="18" fillId="33" borderId="10" xfId="0" applyFont="1" applyFill="1" applyBorder="1" applyAlignment="1">
      <alignment horizontal="center" vertical="center" wrapText="1"/>
    </xf>
    <xf numFmtId="0" fontId="19" fillId="34" borderId="10" xfId="0" applyFont="1" applyFill="1" applyBorder="1" applyAlignment="1">
      <alignment horizontal="center" vertical="center"/>
    </xf>
    <xf numFmtId="164" fontId="19" fillId="34" borderId="10" xfId="0" applyNumberFormat="1" applyFont="1" applyFill="1" applyBorder="1" applyAlignment="1">
      <alignment horizontal="center" vertical="center"/>
    </xf>
    <xf numFmtId="0" fontId="22" fillId="0" borderId="0" xfId="0" applyFont="1" applyAlignment="1">
      <alignment horizontal="center" vertical="center"/>
    </xf>
    <xf numFmtId="2" fontId="19" fillId="34" borderId="10" xfId="0" applyNumberFormat="1" applyFont="1" applyFill="1" applyBorder="1" applyAlignment="1">
      <alignment horizontal="center"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0" fillId="0" borderId="0" xfId="0" applyFill="1" applyBorder="1" applyAlignment="1"/>
    <xf numFmtId="0" fontId="0" fillId="0" borderId="22" xfId="0" applyFill="1" applyBorder="1" applyAlignment="1"/>
    <xf numFmtId="0" fontId="23" fillId="0" borderId="23" xfId="0" applyFont="1" applyFill="1" applyBorder="1" applyAlignment="1">
      <alignment horizontal="center"/>
    </xf>
    <xf numFmtId="1" fontId="19" fillId="34" borderId="10" xfId="0" applyNumberFormat="1" applyFont="1" applyFill="1" applyBorder="1" applyAlignment="1">
      <alignment horizontal="center" vertical="center"/>
    </xf>
    <xf numFmtId="2" fontId="19" fillId="34" borderId="13" xfId="0" applyNumberFormat="1" applyFont="1" applyFill="1" applyBorder="1" applyAlignment="1">
      <alignment horizontal="center" vertical="center"/>
    </xf>
    <xf numFmtId="0" fontId="0" fillId="36" borderId="10" xfId="0" applyFill="1" applyBorder="1" applyAlignment="1">
      <alignment horizontal="center" vertical="center"/>
    </xf>
    <xf numFmtId="2" fontId="0" fillId="36" borderId="10" xfId="0" applyNumberFormat="1" applyFill="1" applyBorder="1" applyAlignment="1">
      <alignment horizontal="center" vertical="center"/>
    </xf>
    <xf numFmtId="0" fontId="0" fillId="35" borderId="10" xfId="0" applyFill="1" applyBorder="1" applyAlignment="1">
      <alignment horizontal="center" vertical="center"/>
    </xf>
    <xf numFmtId="0" fontId="0" fillId="37" borderId="10" xfId="0" applyFill="1" applyBorder="1" applyAlignment="1">
      <alignment horizontal="center" vertical="center"/>
    </xf>
    <xf numFmtId="0" fontId="0" fillId="37" borderId="29" xfId="0" applyFill="1" applyBorder="1" applyAlignment="1">
      <alignment horizontal="center" vertical="center"/>
    </xf>
    <xf numFmtId="2" fontId="0" fillId="37" borderId="10" xfId="0" applyNumberFormat="1" applyFill="1" applyBorder="1" applyAlignment="1">
      <alignment horizontal="center" vertical="center"/>
    </xf>
    <xf numFmtId="0" fontId="0" fillId="0" borderId="0" xfId="0" applyBorder="1" applyAlignment="1">
      <alignment vertical="center"/>
    </xf>
    <xf numFmtId="2" fontId="0" fillId="37" borderId="29" xfId="0" applyNumberFormat="1" applyFill="1" applyBorder="1" applyAlignment="1">
      <alignment horizontal="center" vertical="center"/>
    </xf>
    <xf numFmtId="2" fontId="0" fillId="38" borderId="24" xfId="0" applyNumberFormat="1" applyFill="1" applyBorder="1" applyAlignment="1">
      <alignment horizontal="center" vertical="center"/>
    </xf>
    <xf numFmtId="0" fontId="0" fillId="37" borderId="10" xfId="0" applyFill="1" applyBorder="1" applyAlignment="1">
      <alignment horizontal="center" vertical="center"/>
    </xf>
    <xf numFmtId="0" fontId="0" fillId="0" borderId="0" xfId="0" applyAlignment="1">
      <alignment horizontal="center" vertical="center"/>
    </xf>
    <xf numFmtId="0" fontId="0" fillId="37" borderId="10" xfId="0" applyFill="1" applyBorder="1" applyAlignment="1">
      <alignment horizontal="center" vertical="center"/>
    </xf>
    <xf numFmtId="0" fontId="0" fillId="35" borderId="10" xfId="0" applyFill="1" applyBorder="1" applyAlignment="1">
      <alignment horizontal="center" vertical="center" wrapText="1"/>
    </xf>
    <xf numFmtId="0" fontId="24" fillId="0" borderId="0" xfId="0" applyFont="1"/>
    <xf numFmtId="0" fontId="0" fillId="0" borderId="10" xfId="0" applyBorder="1" applyAlignment="1">
      <alignment horizontal="center" vertical="center"/>
    </xf>
    <xf numFmtId="0" fontId="0" fillId="38" borderId="10" xfId="0" applyFill="1" applyBorder="1" applyAlignment="1">
      <alignment horizontal="center" vertical="center"/>
    </xf>
    <xf numFmtId="0" fontId="0" fillId="36" borderId="30" xfId="0" applyFill="1" applyBorder="1" applyAlignment="1">
      <alignment horizontal="right"/>
    </xf>
    <xf numFmtId="2" fontId="0" fillId="36" borderId="30" xfId="0" applyNumberFormat="1" applyFill="1" applyBorder="1" applyAlignment="1">
      <alignment horizontal="center" vertical="center"/>
    </xf>
    <xf numFmtId="0" fontId="0" fillId="36" borderId="10" xfId="0" applyFill="1" applyBorder="1" applyAlignment="1">
      <alignment horizontal="right"/>
    </xf>
    <xf numFmtId="165" fontId="0" fillId="0" borderId="0" xfId="0" applyNumberFormat="1" applyFill="1" applyBorder="1" applyAlignment="1"/>
    <xf numFmtId="0" fontId="0" fillId="38" borderId="10" xfId="0" applyFill="1" applyBorder="1" applyAlignment="1">
      <alignment horizontal="right"/>
    </xf>
    <xf numFmtId="2" fontId="0" fillId="38" borderId="10" xfId="0" applyNumberFormat="1" applyFill="1" applyBorder="1" applyAlignment="1">
      <alignment horizontal="center" vertical="center"/>
    </xf>
    <xf numFmtId="0" fontId="0" fillId="36" borderId="29" xfId="0" applyFill="1" applyBorder="1" applyAlignment="1">
      <alignment horizontal="center" vertical="center"/>
    </xf>
    <xf numFmtId="2" fontId="0" fillId="36" borderId="29" xfId="0" applyNumberFormat="1" applyFill="1" applyBorder="1" applyAlignment="1">
      <alignment horizontal="center" vertical="center"/>
    </xf>
    <xf numFmtId="0" fontId="0" fillId="0" borderId="0" xfId="0" applyAlignment="1"/>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7" borderId="0" xfId="0" applyFill="1" applyAlignment="1">
      <alignment horizontal="center" vertical="center"/>
    </xf>
    <xf numFmtId="0" fontId="0" fillId="37" borderId="10" xfId="0" applyFill="1" applyBorder="1" applyAlignment="1">
      <alignment horizontal="center"/>
    </xf>
    <xf numFmtId="0" fontId="0" fillId="37" borderId="10" xfId="0" applyFill="1" applyBorder="1" applyAlignment="1">
      <alignment horizontal="center" vertical="center"/>
    </xf>
    <xf numFmtId="0" fontId="0" fillId="37" borderId="10" xfId="0" applyFill="1" applyBorder="1" applyAlignment="1">
      <alignment horizontal="center" vertical="center" wrapText="1"/>
    </xf>
    <xf numFmtId="0" fontId="0" fillId="0" borderId="0" xfId="0" applyFill="1" applyBorder="1" applyAlignment="1">
      <alignment horizontal="center" vertical="center" wrapText="1"/>
    </xf>
    <xf numFmtId="0" fontId="0" fillId="37" borderId="0" xfId="0" applyFill="1" applyAlignment="1">
      <alignment horizontal="center"/>
    </xf>
    <xf numFmtId="0" fontId="21" fillId="33" borderId="10" xfId="0" applyFont="1" applyFill="1" applyBorder="1" applyAlignment="1">
      <alignment horizontal="center"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wrapText="1"/>
    </xf>
    <xf numFmtId="0" fontId="0" fillId="37" borderId="26" xfId="0" applyFill="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0" fontId="21" fillId="33" borderId="15"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7" fillId="0" borderId="0" xfId="0" applyFont="1" applyAlignment="1">
      <alignment horizontal="center" vertical="center" wrapText="1"/>
    </xf>
    <xf numFmtId="0" fontId="0" fillId="39" borderId="0" xfId="0" applyFill="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Sheet10!$A$2:$A$7</c:f>
              <c:strCache>
                <c:ptCount val="6"/>
                <c:pt idx="0">
                  <c:v>139.25</c:v>
                </c:pt>
                <c:pt idx="1">
                  <c:v>140.4</c:v>
                </c:pt>
                <c:pt idx="2">
                  <c:v>141.55</c:v>
                </c:pt>
                <c:pt idx="3">
                  <c:v>142.7</c:v>
                </c:pt>
                <c:pt idx="4">
                  <c:v>143.85</c:v>
                </c:pt>
                <c:pt idx="5">
                  <c:v>More</c:v>
                </c:pt>
              </c:strCache>
            </c:strRef>
          </c:cat>
          <c:val>
            <c:numRef>
              <c:f>Sheet10!$B$2:$B$7</c:f>
              <c:numCache>
                <c:formatCode>General</c:formatCode>
                <c:ptCount val="6"/>
                <c:pt idx="0">
                  <c:v>1</c:v>
                </c:pt>
                <c:pt idx="1">
                  <c:v>4</c:v>
                </c:pt>
                <c:pt idx="2">
                  <c:v>2</c:v>
                </c:pt>
                <c:pt idx="3">
                  <c:v>8</c:v>
                </c:pt>
                <c:pt idx="4">
                  <c:v>11</c:v>
                </c:pt>
                <c:pt idx="5">
                  <c:v>5</c:v>
                </c:pt>
              </c:numCache>
            </c:numRef>
          </c:val>
        </c:ser>
        <c:gapWidth val="0"/>
        <c:axId val="73996160"/>
        <c:axId val="74006912"/>
      </c:barChart>
      <c:catAx>
        <c:axId val="73996160"/>
        <c:scaling>
          <c:orientation val="minMax"/>
        </c:scaling>
        <c:axPos val="b"/>
        <c:title>
          <c:tx>
            <c:rich>
              <a:bodyPr/>
              <a:lstStyle/>
              <a:p>
                <a:pPr>
                  <a:defRPr/>
                </a:pPr>
                <a:r>
                  <a:rPr lang="en-US"/>
                  <a:t>Bin</a:t>
                </a:r>
              </a:p>
            </c:rich>
          </c:tx>
          <c:layout/>
        </c:title>
        <c:tickLblPos val="nextTo"/>
        <c:crossAx val="74006912"/>
        <c:crosses val="autoZero"/>
        <c:auto val="1"/>
        <c:lblAlgn val="ctr"/>
        <c:lblOffset val="100"/>
      </c:catAx>
      <c:valAx>
        <c:axId val="74006912"/>
        <c:scaling>
          <c:orientation val="minMax"/>
        </c:scaling>
        <c:axPos val="l"/>
        <c:title>
          <c:tx>
            <c:rich>
              <a:bodyPr/>
              <a:lstStyle/>
              <a:p>
                <a:pPr>
                  <a:defRPr/>
                </a:pPr>
                <a:r>
                  <a:rPr lang="en-US"/>
                  <a:t>Frequency</a:t>
                </a:r>
              </a:p>
            </c:rich>
          </c:tx>
          <c:layout/>
        </c:title>
        <c:numFmt formatCode="General" sourceLinked="1"/>
        <c:tickLblPos val="nextTo"/>
        <c:crossAx val="73996160"/>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'3. Food'!$J$30</c:f>
              <c:strCache>
                <c:ptCount val="1"/>
                <c:pt idx="0">
                  <c:v>Meals Eaten</c:v>
                </c:pt>
              </c:strCache>
            </c:strRef>
          </c:tx>
          <c:cat>
            <c:strRef>
              <c:f>'3. Food'!$I$31:$I$35</c:f>
              <c:strCache>
                <c:ptCount val="5"/>
                <c:pt idx="1">
                  <c:v>Breakfast</c:v>
                </c:pt>
                <c:pt idx="2">
                  <c:v>Lunch</c:v>
                </c:pt>
                <c:pt idx="3">
                  <c:v>Dinner</c:v>
                </c:pt>
                <c:pt idx="4">
                  <c:v>Snack</c:v>
                </c:pt>
              </c:strCache>
            </c:strRef>
          </c:cat>
          <c:val>
            <c:numRef>
              <c:f>'3. Food'!$J$31:$J$35</c:f>
              <c:numCache>
                <c:formatCode>General</c:formatCode>
                <c:ptCount val="5"/>
                <c:pt idx="1">
                  <c:v>25</c:v>
                </c:pt>
                <c:pt idx="2">
                  <c:v>27</c:v>
                </c:pt>
                <c:pt idx="3">
                  <c:v>33</c:v>
                </c:pt>
                <c:pt idx="4">
                  <c:v>23</c:v>
                </c:pt>
              </c:numCache>
            </c:numRef>
          </c:val>
        </c:ser>
        <c:ser>
          <c:idx val="1"/>
          <c:order val="1"/>
          <c:tx>
            <c:strRef>
              <c:f>'3. Food'!$K$30</c:f>
              <c:strCache>
                <c:ptCount val="1"/>
                <c:pt idx="0">
                  <c:v>Meals Skipped</c:v>
                </c:pt>
              </c:strCache>
            </c:strRef>
          </c:tx>
          <c:cat>
            <c:strRef>
              <c:f>'3. Food'!$I$31:$I$35</c:f>
              <c:strCache>
                <c:ptCount val="5"/>
                <c:pt idx="1">
                  <c:v>Breakfast</c:v>
                </c:pt>
                <c:pt idx="2">
                  <c:v>Lunch</c:v>
                </c:pt>
                <c:pt idx="3">
                  <c:v>Dinner</c:v>
                </c:pt>
                <c:pt idx="4">
                  <c:v>Snack</c:v>
                </c:pt>
              </c:strCache>
            </c:strRef>
          </c:cat>
          <c:val>
            <c:numRef>
              <c:f>'3. Food'!$K$31:$K$35</c:f>
              <c:numCache>
                <c:formatCode>General</c:formatCode>
                <c:ptCount val="5"/>
                <c:pt idx="1">
                  <c:v>8</c:v>
                </c:pt>
                <c:pt idx="2">
                  <c:v>6</c:v>
                </c:pt>
                <c:pt idx="3">
                  <c:v>0</c:v>
                </c:pt>
                <c:pt idx="4">
                  <c:v>10</c:v>
                </c:pt>
              </c:numCache>
            </c:numRef>
          </c:val>
        </c:ser>
        <c:axId val="74502912"/>
        <c:axId val="74504448"/>
      </c:barChart>
      <c:catAx>
        <c:axId val="74502912"/>
        <c:scaling>
          <c:orientation val="minMax"/>
        </c:scaling>
        <c:axPos val="b"/>
        <c:tickLblPos val="nextTo"/>
        <c:crossAx val="74504448"/>
        <c:crosses val="autoZero"/>
        <c:auto val="1"/>
        <c:lblAlgn val="ctr"/>
        <c:lblOffset val="100"/>
      </c:catAx>
      <c:valAx>
        <c:axId val="74504448"/>
        <c:scaling>
          <c:orientation val="minMax"/>
        </c:scaling>
        <c:axPos val="l"/>
        <c:majorGridlines/>
        <c:numFmt formatCode="General" sourceLinked="1"/>
        <c:tickLblPos val="nextTo"/>
        <c:crossAx val="74502912"/>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Sheet7!$A$2:$A$13</c:f>
              <c:strCache>
                <c:ptCount val="12"/>
                <c:pt idx="0">
                  <c:v>0</c:v>
                </c:pt>
                <c:pt idx="1">
                  <c:v>59.09090909</c:v>
                </c:pt>
                <c:pt idx="2">
                  <c:v>118.1818182</c:v>
                </c:pt>
                <c:pt idx="3">
                  <c:v>177.2727273</c:v>
                </c:pt>
                <c:pt idx="4">
                  <c:v>236.3636364</c:v>
                </c:pt>
                <c:pt idx="5">
                  <c:v>295.4545455</c:v>
                </c:pt>
                <c:pt idx="6">
                  <c:v>354.5454545</c:v>
                </c:pt>
                <c:pt idx="7">
                  <c:v>413.6363636</c:v>
                </c:pt>
                <c:pt idx="8">
                  <c:v>472.7272727</c:v>
                </c:pt>
                <c:pt idx="9">
                  <c:v>531.8181818</c:v>
                </c:pt>
                <c:pt idx="10">
                  <c:v>590.9090909</c:v>
                </c:pt>
                <c:pt idx="11">
                  <c:v>More</c:v>
                </c:pt>
              </c:strCache>
            </c:strRef>
          </c:cat>
          <c:val>
            <c:numRef>
              <c:f>Sheet7!$B$2:$B$13</c:f>
              <c:numCache>
                <c:formatCode>General</c:formatCode>
                <c:ptCount val="12"/>
                <c:pt idx="0">
                  <c:v>23</c:v>
                </c:pt>
                <c:pt idx="1">
                  <c:v>4</c:v>
                </c:pt>
                <c:pt idx="2">
                  <c:v>6</c:v>
                </c:pt>
                <c:pt idx="3">
                  <c:v>6</c:v>
                </c:pt>
                <c:pt idx="4">
                  <c:v>12</c:v>
                </c:pt>
                <c:pt idx="5">
                  <c:v>12</c:v>
                </c:pt>
                <c:pt idx="6">
                  <c:v>32</c:v>
                </c:pt>
                <c:pt idx="7">
                  <c:v>14</c:v>
                </c:pt>
                <c:pt idx="8">
                  <c:v>10</c:v>
                </c:pt>
                <c:pt idx="9">
                  <c:v>3</c:v>
                </c:pt>
                <c:pt idx="10">
                  <c:v>3</c:v>
                </c:pt>
                <c:pt idx="11">
                  <c:v>6</c:v>
                </c:pt>
              </c:numCache>
            </c:numRef>
          </c:val>
        </c:ser>
        <c:gapWidth val="0"/>
        <c:axId val="96060160"/>
        <c:axId val="96062080"/>
      </c:barChart>
      <c:catAx>
        <c:axId val="96060160"/>
        <c:scaling>
          <c:orientation val="minMax"/>
        </c:scaling>
        <c:axPos val="b"/>
        <c:title>
          <c:tx>
            <c:rich>
              <a:bodyPr/>
              <a:lstStyle/>
              <a:p>
                <a:pPr>
                  <a:defRPr/>
                </a:pPr>
                <a:r>
                  <a:rPr lang="en-US"/>
                  <a:t>Bin</a:t>
                </a:r>
              </a:p>
            </c:rich>
          </c:tx>
          <c:layout/>
        </c:title>
        <c:tickLblPos val="nextTo"/>
        <c:crossAx val="96062080"/>
        <c:crosses val="autoZero"/>
        <c:auto val="1"/>
        <c:lblAlgn val="ctr"/>
        <c:lblOffset val="100"/>
      </c:catAx>
      <c:valAx>
        <c:axId val="96062080"/>
        <c:scaling>
          <c:orientation val="minMax"/>
        </c:scaling>
        <c:axPos val="l"/>
        <c:title>
          <c:tx>
            <c:rich>
              <a:bodyPr/>
              <a:lstStyle/>
              <a:p>
                <a:pPr>
                  <a:defRPr/>
                </a:pPr>
                <a:r>
                  <a:rPr lang="en-US"/>
                  <a:t>Frequency</a:t>
                </a:r>
              </a:p>
            </c:rich>
          </c:tx>
          <c:layout/>
        </c:title>
        <c:numFmt formatCode="General" sourceLinked="1"/>
        <c:tickLblPos val="nextTo"/>
        <c:crossAx val="96060160"/>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'4. Sleep'!$O$43:$O$48</c:f>
              <c:strCache>
                <c:ptCount val="6"/>
                <c:pt idx="0">
                  <c:v>5</c:v>
                </c:pt>
                <c:pt idx="1">
                  <c:v>5.7</c:v>
                </c:pt>
                <c:pt idx="2">
                  <c:v>6.4</c:v>
                </c:pt>
                <c:pt idx="3">
                  <c:v>7.1</c:v>
                </c:pt>
                <c:pt idx="4">
                  <c:v>7.8</c:v>
                </c:pt>
                <c:pt idx="5">
                  <c:v>More</c:v>
                </c:pt>
              </c:strCache>
            </c:strRef>
          </c:cat>
          <c:val>
            <c:numRef>
              <c:f>'4. Sleep'!$P$43:$P$48</c:f>
              <c:numCache>
                <c:formatCode>General</c:formatCode>
                <c:ptCount val="6"/>
                <c:pt idx="0">
                  <c:v>3</c:v>
                </c:pt>
                <c:pt idx="1">
                  <c:v>3</c:v>
                </c:pt>
                <c:pt idx="2">
                  <c:v>0</c:v>
                </c:pt>
                <c:pt idx="3">
                  <c:v>10</c:v>
                </c:pt>
                <c:pt idx="4">
                  <c:v>11</c:v>
                </c:pt>
                <c:pt idx="5">
                  <c:v>5</c:v>
                </c:pt>
              </c:numCache>
            </c:numRef>
          </c:val>
        </c:ser>
        <c:gapWidth val="0"/>
        <c:axId val="74712960"/>
        <c:axId val="74743808"/>
      </c:barChart>
      <c:catAx>
        <c:axId val="74712960"/>
        <c:scaling>
          <c:orientation val="minMax"/>
        </c:scaling>
        <c:axPos val="b"/>
        <c:title>
          <c:tx>
            <c:rich>
              <a:bodyPr/>
              <a:lstStyle/>
              <a:p>
                <a:pPr>
                  <a:defRPr/>
                </a:pPr>
                <a:r>
                  <a:rPr lang="en-US"/>
                  <a:t>Bin</a:t>
                </a:r>
              </a:p>
            </c:rich>
          </c:tx>
          <c:layout/>
        </c:title>
        <c:tickLblPos val="nextTo"/>
        <c:crossAx val="74743808"/>
        <c:crosses val="autoZero"/>
        <c:auto val="1"/>
        <c:lblAlgn val="ctr"/>
        <c:lblOffset val="100"/>
      </c:catAx>
      <c:valAx>
        <c:axId val="74743808"/>
        <c:scaling>
          <c:orientation val="minMax"/>
        </c:scaling>
        <c:axPos val="l"/>
        <c:title>
          <c:tx>
            <c:rich>
              <a:bodyPr/>
              <a:lstStyle/>
              <a:p>
                <a:pPr>
                  <a:defRPr/>
                </a:pPr>
                <a:r>
                  <a:rPr lang="en-US"/>
                  <a:t>Frequency</a:t>
                </a:r>
              </a:p>
            </c:rich>
          </c:tx>
          <c:layout/>
        </c:title>
        <c:numFmt formatCode="General" sourceLinked="1"/>
        <c:tickLblPos val="nextTo"/>
        <c:crossAx val="74712960"/>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cat>
            <c:strRef>
              <c:f>'4. Sleep'!$G$1:$H$1</c:f>
              <c:strCache>
                <c:ptCount val="2"/>
                <c:pt idx="0">
                  <c:v>8 hours or more</c:v>
                </c:pt>
                <c:pt idx="1">
                  <c:v>Less than 8 hours</c:v>
                </c:pt>
              </c:strCache>
            </c:strRef>
          </c:cat>
          <c:val>
            <c:numRef>
              <c:f>'4. Sleep'!$G$2:$H$2</c:f>
              <c:numCache>
                <c:formatCode>0</c:formatCode>
                <c:ptCount val="2"/>
                <c:pt idx="0">
                  <c:v>5</c:v>
                </c:pt>
                <c:pt idx="1">
                  <c:v>27</c:v>
                </c:pt>
              </c:numCache>
            </c:numRef>
          </c:val>
        </c:ser>
        <c:gapWidth val="59"/>
        <c:axId val="74760192"/>
        <c:axId val="74761728"/>
      </c:barChart>
      <c:catAx>
        <c:axId val="74760192"/>
        <c:scaling>
          <c:orientation val="minMax"/>
        </c:scaling>
        <c:axPos val="b"/>
        <c:tickLblPos val="nextTo"/>
        <c:crossAx val="74761728"/>
        <c:crosses val="autoZero"/>
        <c:auto val="1"/>
        <c:lblAlgn val="ctr"/>
        <c:lblOffset val="100"/>
      </c:catAx>
      <c:valAx>
        <c:axId val="74761728"/>
        <c:scaling>
          <c:orientation val="minMax"/>
        </c:scaling>
        <c:axPos val="l"/>
        <c:majorGridlines/>
        <c:numFmt formatCode="0" sourceLinked="1"/>
        <c:tickLblPos val="nextTo"/>
        <c:crossAx val="74760192"/>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multiLvlStrRef>
              <c:f>#REF!</c:f>
            </c:multiLvlStrRef>
          </c:cat>
          <c:val>
            <c:numRef>
              <c:f>#REF!</c:f>
              <c:numCache>
                <c:formatCode>General</c:formatCode>
                <c:ptCount val="1"/>
                <c:pt idx="0">
                  <c:v>1</c:v>
                </c:pt>
              </c:numCache>
            </c:numRef>
          </c:val>
        </c:ser>
        <c:axId val="74818688"/>
        <c:axId val="74820608"/>
      </c:barChart>
      <c:catAx>
        <c:axId val="74818688"/>
        <c:scaling>
          <c:orientation val="minMax"/>
        </c:scaling>
        <c:axPos val="b"/>
        <c:title>
          <c:tx>
            <c:rich>
              <a:bodyPr/>
              <a:lstStyle/>
              <a:p>
                <a:pPr>
                  <a:defRPr/>
                </a:pPr>
                <a:r>
                  <a:rPr lang="en-US"/>
                  <a:t>Bin</a:t>
                </a:r>
              </a:p>
            </c:rich>
          </c:tx>
          <c:layout/>
        </c:title>
        <c:tickLblPos val="nextTo"/>
        <c:crossAx val="74820608"/>
        <c:crosses val="autoZero"/>
        <c:auto val="1"/>
        <c:lblAlgn val="ctr"/>
        <c:lblOffset val="100"/>
      </c:catAx>
      <c:valAx>
        <c:axId val="74820608"/>
        <c:scaling>
          <c:orientation val="minMax"/>
        </c:scaling>
        <c:axPos val="l"/>
        <c:title>
          <c:tx>
            <c:rich>
              <a:bodyPr/>
              <a:lstStyle/>
              <a:p>
                <a:pPr>
                  <a:defRPr/>
                </a:pPr>
                <a:r>
                  <a:rPr lang="en-US"/>
                  <a:t>Frequency</a:t>
                </a:r>
              </a:p>
            </c:rich>
          </c:tx>
          <c:layout/>
        </c:title>
        <c:numFmt formatCode="General" sourceLinked="1"/>
        <c:tickLblPos val="nextTo"/>
        <c:crossAx val="74818688"/>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dPt>
            <c:idx val="1"/>
            <c:spPr>
              <a:solidFill>
                <a:srgbClr val="FFC000"/>
              </a:solidFill>
            </c:spPr>
          </c:dPt>
          <c:cat>
            <c:strRef>
              <c:f>'5. Weather'!$G$1:$H$1</c:f>
              <c:strCache>
                <c:ptCount val="2"/>
                <c:pt idx="0">
                  <c:v>Frequency of Rain in Days</c:v>
                </c:pt>
                <c:pt idx="1">
                  <c:v>Frequency of Clear Days</c:v>
                </c:pt>
              </c:strCache>
            </c:strRef>
          </c:cat>
          <c:val>
            <c:numRef>
              <c:f>'5. Weather'!$G$2:$H$2</c:f>
              <c:numCache>
                <c:formatCode>General</c:formatCode>
                <c:ptCount val="2"/>
                <c:pt idx="0">
                  <c:v>12</c:v>
                </c:pt>
                <c:pt idx="1">
                  <c:v>20</c:v>
                </c:pt>
              </c:numCache>
            </c:numRef>
          </c:val>
        </c:ser>
        <c:gapWidth val="69"/>
        <c:axId val="74845568"/>
        <c:axId val="74855552"/>
      </c:barChart>
      <c:catAx>
        <c:axId val="74845568"/>
        <c:scaling>
          <c:orientation val="minMax"/>
        </c:scaling>
        <c:axPos val="b"/>
        <c:tickLblPos val="nextTo"/>
        <c:crossAx val="74855552"/>
        <c:crosses val="autoZero"/>
        <c:auto val="1"/>
        <c:lblAlgn val="ctr"/>
        <c:lblOffset val="100"/>
      </c:catAx>
      <c:valAx>
        <c:axId val="74855552"/>
        <c:scaling>
          <c:orientation val="minMax"/>
        </c:scaling>
        <c:axPos val="l"/>
        <c:majorGridlines/>
        <c:numFmt formatCode="General" sourceLinked="1"/>
        <c:tickLblPos val="nextTo"/>
        <c:crossAx val="74845568"/>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plotArea>
      <c:layout/>
      <c:areaChart>
        <c:grouping val="standard"/>
        <c:ser>
          <c:idx val="0"/>
          <c:order val="0"/>
          <c:cat>
            <c:strRef>
              <c:f>'5. Weather'!$D$2:$D$33</c:f>
              <c:strCache>
                <c:ptCount val="32"/>
                <c:pt idx="0">
                  <c:v> Feb 03 2012</c:v>
                </c:pt>
                <c:pt idx="1">
                  <c:v> Feb 04 2012</c:v>
                </c:pt>
                <c:pt idx="2">
                  <c:v> Feb 05 2012</c:v>
                </c:pt>
                <c:pt idx="3">
                  <c:v> Feb 06 2012</c:v>
                </c:pt>
                <c:pt idx="4">
                  <c:v> Feb 07 2012</c:v>
                </c:pt>
                <c:pt idx="5">
                  <c:v> Feb 08 2012</c:v>
                </c:pt>
                <c:pt idx="6">
                  <c:v> Feb 09 2012</c:v>
                </c:pt>
                <c:pt idx="7">
                  <c:v> Feb 10 2012</c:v>
                </c:pt>
                <c:pt idx="8">
                  <c:v> Feb 11 2012</c:v>
                </c:pt>
                <c:pt idx="9">
                  <c:v> Feb 12 2012</c:v>
                </c:pt>
                <c:pt idx="10">
                  <c:v> Feb 13 2012</c:v>
                </c:pt>
                <c:pt idx="11">
                  <c:v> Feb 14 2012</c:v>
                </c:pt>
                <c:pt idx="12">
                  <c:v> Feb 15 2012</c:v>
                </c:pt>
                <c:pt idx="13">
                  <c:v> Feb 16 2012</c:v>
                </c:pt>
                <c:pt idx="14">
                  <c:v> Feb 17 2012</c:v>
                </c:pt>
                <c:pt idx="15">
                  <c:v> Feb 18 2012</c:v>
                </c:pt>
                <c:pt idx="16">
                  <c:v> Feb 19 2012</c:v>
                </c:pt>
                <c:pt idx="17">
                  <c:v> Feb 20 2012</c:v>
                </c:pt>
                <c:pt idx="18">
                  <c:v> Feb 21 2012</c:v>
                </c:pt>
                <c:pt idx="19">
                  <c:v> Feb 22 2012</c:v>
                </c:pt>
                <c:pt idx="20">
                  <c:v> Feb 23 2012</c:v>
                </c:pt>
                <c:pt idx="21">
                  <c:v> Feb 24 2012</c:v>
                </c:pt>
                <c:pt idx="22">
                  <c:v> Feb 25 2012</c:v>
                </c:pt>
                <c:pt idx="23">
                  <c:v> Feb 26 2012</c:v>
                </c:pt>
                <c:pt idx="24">
                  <c:v> Feb 27 2012</c:v>
                </c:pt>
                <c:pt idx="25">
                  <c:v> Feb 29 2012</c:v>
                </c:pt>
                <c:pt idx="26">
                  <c:v> Mar 01 2012</c:v>
                </c:pt>
                <c:pt idx="27">
                  <c:v> Mar 02 2012</c:v>
                </c:pt>
                <c:pt idx="28">
                  <c:v> Mar 03 2012</c:v>
                </c:pt>
                <c:pt idx="29">
                  <c:v> Mar 04 2012</c:v>
                </c:pt>
                <c:pt idx="30">
                  <c:v> Mar 05 2012</c:v>
                </c:pt>
                <c:pt idx="31">
                  <c:v> Mar 06 2012</c:v>
                </c:pt>
              </c:strCache>
            </c:strRef>
          </c:cat>
          <c:val>
            <c:numRef>
              <c:f>'5. Weather'!$E$2:$E$33</c:f>
              <c:numCache>
                <c:formatCode>General</c:formatCode>
                <c:ptCount val="32"/>
                <c:pt idx="0">
                  <c:v>0</c:v>
                </c:pt>
                <c:pt idx="1">
                  <c:v>0</c:v>
                </c:pt>
                <c:pt idx="2">
                  <c:v>0</c:v>
                </c:pt>
                <c:pt idx="3">
                  <c:v>0</c:v>
                </c:pt>
                <c:pt idx="4">
                  <c:v>0</c:v>
                </c:pt>
                <c:pt idx="5">
                  <c:v>0</c:v>
                </c:pt>
                <c:pt idx="6">
                  <c:v>0.02</c:v>
                </c:pt>
                <c:pt idx="7">
                  <c:v>0</c:v>
                </c:pt>
                <c:pt idx="8">
                  <c:v>7.0000000000000007E-2</c:v>
                </c:pt>
                <c:pt idx="9">
                  <c:v>0.01</c:v>
                </c:pt>
                <c:pt idx="10">
                  <c:v>0</c:v>
                </c:pt>
                <c:pt idx="11">
                  <c:v>0</c:v>
                </c:pt>
                <c:pt idx="12">
                  <c:v>0.01</c:v>
                </c:pt>
                <c:pt idx="13">
                  <c:v>0</c:v>
                </c:pt>
                <c:pt idx="14">
                  <c:v>0.16</c:v>
                </c:pt>
                <c:pt idx="15">
                  <c:v>0</c:v>
                </c:pt>
                <c:pt idx="16">
                  <c:v>0.03</c:v>
                </c:pt>
                <c:pt idx="17">
                  <c:v>0</c:v>
                </c:pt>
                <c:pt idx="18">
                  <c:v>0</c:v>
                </c:pt>
                <c:pt idx="19">
                  <c:v>0</c:v>
                </c:pt>
                <c:pt idx="20">
                  <c:v>0</c:v>
                </c:pt>
                <c:pt idx="21">
                  <c:v>0.27</c:v>
                </c:pt>
                <c:pt idx="22">
                  <c:v>0.31</c:v>
                </c:pt>
                <c:pt idx="23">
                  <c:v>0</c:v>
                </c:pt>
                <c:pt idx="24">
                  <c:v>0</c:v>
                </c:pt>
                <c:pt idx="25">
                  <c:v>0</c:v>
                </c:pt>
                <c:pt idx="26">
                  <c:v>0.5</c:v>
                </c:pt>
                <c:pt idx="27">
                  <c:v>0.06</c:v>
                </c:pt>
                <c:pt idx="28">
                  <c:v>0.31</c:v>
                </c:pt>
                <c:pt idx="29">
                  <c:v>0.05</c:v>
                </c:pt>
                <c:pt idx="30">
                  <c:v>0</c:v>
                </c:pt>
                <c:pt idx="31">
                  <c:v>0</c:v>
                </c:pt>
              </c:numCache>
            </c:numRef>
          </c:val>
        </c:ser>
        <c:axId val="74879744"/>
        <c:axId val="74881280"/>
      </c:areaChart>
      <c:catAx>
        <c:axId val="74879744"/>
        <c:scaling>
          <c:orientation val="minMax"/>
        </c:scaling>
        <c:axPos val="b"/>
        <c:tickLblPos val="nextTo"/>
        <c:crossAx val="74881280"/>
        <c:crosses val="autoZero"/>
        <c:auto val="1"/>
        <c:lblAlgn val="ctr"/>
        <c:lblOffset val="100"/>
      </c:catAx>
      <c:valAx>
        <c:axId val="74881280"/>
        <c:scaling>
          <c:orientation val="minMax"/>
        </c:scaling>
        <c:axPos val="l"/>
        <c:majorGridlines/>
        <c:numFmt formatCode="General" sourceLinked="1"/>
        <c:tickLblPos val="nextTo"/>
        <c:crossAx val="74879744"/>
        <c:crosses val="autoZero"/>
        <c:crossBetween val="midCat"/>
      </c:valAx>
    </c:plotArea>
    <c:legend>
      <c:legendPos val="r"/>
    </c:legend>
    <c:plotVisOnly val="1"/>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areaChart>
        <c:grouping val="standard"/>
        <c:ser>
          <c:idx val="0"/>
          <c:order val="0"/>
          <c:cat>
            <c:strRef>
              <c:f>'1. BodyWeight'!$D$2:$D$33</c:f>
              <c:strCache>
                <c:ptCount val="32"/>
                <c:pt idx="0">
                  <c:v> Feb 03 2012</c:v>
                </c:pt>
                <c:pt idx="1">
                  <c:v> Feb 04 2012</c:v>
                </c:pt>
                <c:pt idx="2">
                  <c:v> Feb 05 2012</c:v>
                </c:pt>
                <c:pt idx="3">
                  <c:v> Feb 06 2012</c:v>
                </c:pt>
                <c:pt idx="4">
                  <c:v> Feb 07 2012</c:v>
                </c:pt>
                <c:pt idx="5">
                  <c:v> Feb 08 2012</c:v>
                </c:pt>
                <c:pt idx="6">
                  <c:v> Feb 09 2012</c:v>
                </c:pt>
                <c:pt idx="7">
                  <c:v> Feb 10 2012</c:v>
                </c:pt>
                <c:pt idx="8">
                  <c:v> Feb 11 2012</c:v>
                </c:pt>
                <c:pt idx="9">
                  <c:v> Feb 12 2012</c:v>
                </c:pt>
                <c:pt idx="10">
                  <c:v> Feb 13 2012</c:v>
                </c:pt>
                <c:pt idx="11">
                  <c:v> Feb 14 2012</c:v>
                </c:pt>
                <c:pt idx="12">
                  <c:v> Feb 15 2012</c:v>
                </c:pt>
                <c:pt idx="13">
                  <c:v> Feb 16 2012</c:v>
                </c:pt>
                <c:pt idx="14">
                  <c:v> Feb 17 2012</c:v>
                </c:pt>
                <c:pt idx="15">
                  <c:v> Feb 18 2012</c:v>
                </c:pt>
                <c:pt idx="16">
                  <c:v> Feb 19 2012</c:v>
                </c:pt>
                <c:pt idx="17">
                  <c:v> Feb 20 2012</c:v>
                </c:pt>
                <c:pt idx="18">
                  <c:v> Feb 21 2012</c:v>
                </c:pt>
                <c:pt idx="19">
                  <c:v> Feb 22 2012</c:v>
                </c:pt>
                <c:pt idx="20">
                  <c:v> Feb 23 2012</c:v>
                </c:pt>
                <c:pt idx="21">
                  <c:v> Feb 24 2012</c:v>
                </c:pt>
                <c:pt idx="22">
                  <c:v> Feb 25 2012</c:v>
                </c:pt>
                <c:pt idx="23">
                  <c:v> Feb 26 2012</c:v>
                </c:pt>
                <c:pt idx="24">
                  <c:v> Feb 27 2012</c:v>
                </c:pt>
                <c:pt idx="25">
                  <c:v> Feb 28 2012</c:v>
                </c:pt>
                <c:pt idx="26">
                  <c:v> Feb 29 2012</c:v>
                </c:pt>
                <c:pt idx="27">
                  <c:v> Mar 01 2012</c:v>
                </c:pt>
                <c:pt idx="28">
                  <c:v> Mar 02 2012</c:v>
                </c:pt>
                <c:pt idx="29">
                  <c:v> Mar 03 2012</c:v>
                </c:pt>
                <c:pt idx="30">
                  <c:v> Mar 04 2012</c:v>
                </c:pt>
                <c:pt idx="31">
                  <c:v> Mar 05 2012</c:v>
                </c:pt>
              </c:strCache>
            </c:strRef>
          </c:cat>
          <c:val>
            <c:numRef>
              <c:f>'1. BodyWeight'!$E$2:$E$33</c:f>
              <c:numCache>
                <c:formatCode>0.00</c:formatCode>
                <c:ptCount val="32"/>
                <c:pt idx="0">
                  <c:v>138</c:v>
                </c:pt>
                <c:pt idx="1">
                  <c:v>139.25</c:v>
                </c:pt>
                <c:pt idx="2">
                  <c:v>139.5</c:v>
                </c:pt>
                <c:pt idx="3">
                  <c:v>141</c:v>
                </c:pt>
                <c:pt idx="4">
                  <c:v>139.75</c:v>
                </c:pt>
                <c:pt idx="5">
                  <c:v>141</c:v>
                </c:pt>
                <c:pt idx="6">
                  <c:v>140.25</c:v>
                </c:pt>
                <c:pt idx="7">
                  <c:v>140</c:v>
                </c:pt>
                <c:pt idx="8">
                  <c:v>142</c:v>
                </c:pt>
                <c:pt idx="9">
                  <c:v>142</c:v>
                </c:pt>
                <c:pt idx="10">
                  <c:v>142</c:v>
                </c:pt>
                <c:pt idx="11">
                  <c:v>143</c:v>
                </c:pt>
                <c:pt idx="12">
                  <c:v>142</c:v>
                </c:pt>
                <c:pt idx="13">
                  <c:v>142.5</c:v>
                </c:pt>
                <c:pt idx="14">
                  <c:v>143</c:v>
                </c:pt>
                <c:pt idx="15">
                  <c:v>142.75</c:v>
                </c:pt>
                <c:pt idx="16">
                  <c:v>143</c:v>
                </c:pt>
                <c:pt idx="17">
                  <c:v>142</c:v>
                </c:pt>
                <c:pt idx="18">
                  <c:v>142</c:v>
                </c:pt>
                <c:pt idx="19">
                  <c:v>143.5</c:v>
                </c:pt>
                <c:pt idx="20">
                  <c:v>144</c:v>
                </c:pt>
                <c:pt idx="21">
                  <c:v>145</c:v>
                </c:pt>
                <c:pt idx="22">
                  <c:v>142.75</c:v>
                </c:pt>
                <c:pt idx="23">
                  <c:v>145</c:v>
                </c:pt>
                <c:pt idx="24">
                  <c:v>144.25</c:v>
                </c:pt>
                <c:pt idx="25">
                  <c:v>143.5</c:v>
                </c:pt>
                <c:pt idx="26">
                  <c:v>143</c:v>
                </c:pt>
                <c:pt idx="27">
                  <c:v>142.75</c:v>
                </c:pt>
                <c:pt idx="28">
                  <c:v>143</c:v>
                </c:pt>
                <c:pt idx="29">
                  <c:v>143.25</c:v>
                </c:pt>
                <c:pt idx="30">
                  <c:v>144</c:v>
                </c:pt>
                <c:pt idx="31">
                  <c:v>142.5</c:v>
                </c:pt>
              </c:numCache>
            </c:numRef>
          </c:val>
        </c:ser>
        <c:axId val="73946240"/>
        <c:axId val="73947776"/>
      </c:areaChart>
      <c:catAx>
        <c:axId val="73946240"/>
        <c:scaling>
          <c:orientation val="minMax"/>
        </c:scaling>
        <c:axPos val="b"/>
        <c:tickLblPos val="nextTo"/>
        <c:crossAx val="73947776"/>
        <c:crosses val="autoZero"/>
        <c:auto val="1"/>
        <c:lblAlgn val="ctr"/>
        <c:lblOffset val="100"/>
      </c:catAx>
      <c:valAx>
        <c:axId val="73947776"/>
        <c:scaling>
          <c:orientation val="minMax"/>
        </c:scaling>
        <c:axPos val="l"/>
        <c:majorGridlines/>
        <c:numFmt formatCode="0.00" sourceLinked="1"/>
        <c:tickLblPos val="nextTo"/>
        <c:crossAx val="73946240"/>
        <c:crosses val="autoZero"/>
        <c:crossBetween val="midCat"/>
      </c:valAx>
    </c:plotArea>
    <c:legend>
      <c:legendPos val="r"/>
    </c:legend>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Sheet10!$A$2:$A$7</c:f>
              <c:strCache>
                <c:ptCount val="6"/>
                <c:pt idx="0">
                  <c:v>139.25</c:v>
                </c:pt>
                <c:pt idx="1">
                  <c:v>140.4</c:v>
                </c:pt>
                <c:pt idx="2">
                  <c:v>141.55</c:v>
                </c:pt>
                <c:pt idx="3">
                  <c:v>142.7</c:v>
                </c:pt>
                <c:pt idx="4">
                  <c:v>143.85</c:v>
                </c:pt>
                <c:pt idx="5">
                  <c:v>More</c:v>
                </c:pt>
              </c:strCache>
            </c:strRef>
          </c:cat>
          <c:val>
            <c:numRef>
              <c:f>Sheet10!$B$2:$B$7</c:f>
              <c:numCache>
                <c:formatCode>General</c:formatCode>
                <c:ptCount val="6"/>
                <c:pt idx="0">
                  <c:v>1</c:v>
                </c:pt>
                <c:pt idx="1">
                  <c:v>4</c:v>
                </c:pt>
                <c:pt idx="2">
                  <c:v>2</c:v>
                </c:pt>
                <c:pt idx="3">
                  <c:v>8</c:v>
                </c:pt>
                <c:pt idx="4">
                  <c:v>11</c:v>
                </c:pt>
                <c:pt idx="5">
                  <c:v>5</c:v>
                </c:pt>
              </c:numCache>
            </c:numRef>
          </c:val>
        </c:ser>
        <c:gapWidth val="0"/>
        <c:axId val="74057216"/>
        <c:axId val="74059136"/>
      </c:barChart>
      <c:catAx>
        <c:axId val="74057216"/>
        <c:scaling>
          <c:orientation val="minMax"/>
        </c:scaling>
        <c:axPos val="b"/>
        <c:title>
          <c:tx>
            <c:rich>
              <a:bodyPr/>
              <a:lstStyle/>
              <a:p>
                <a:pPr>
                  <a:defRPr/>
                </a:pPr>
                <a:r>
                  <a:rPr lang="en-US"/>
                  <a:t>Bin (Weight in Pounds)</a:t>
                </a:r>
              </a:p>
            </c:rich>
          </c:tx>
          <c:layout/>
        </c:title>
        <c:tickLblPos val="nextTo"/>
        <c:crossAx val="74059136"/>
        <c:crosses val="autoZero"/>
        <c:auto val="1"/>
        <c:lblAlgn val="ctr"/>
        <c:lblOffset val="100"/>
      </c:catAx>
      <c:valAx>
        <c:axId val="74059136"/>
        <c:scaling>
          <c:orientation val="minMax"/>
        </c:scaling>
        <c:axPos val="l"/>
        <c:title>
          <c:tx>
            <c:rich>
              <a:bodyPr/>
              <a:lstStyle/>
              <a:p>
                <a:pPr>
                  <a:defRPr/>
                </a:pPr>
                <a:r>
                  <a:rPr lang="en-US"/>
                  <a:t>Frequency</a:t>
                </a:r>
              </a:p>
            </c:rich>
          </c:tx>
          <c:layout/>
        </c:title>
        <c:numFmt formatCode="General" sourceLinked="1"/>
        <c:tickLblPos val="nextTo"/>
        <c:crossAx val="74057216"/>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Sheet11!$A$2:$A$7</c:f>
              <c:strCache>
                <c:ptCount val="6"/>
                <c:pt idx="0">
                  <c:v>30</c:v>
                </c:pt>
                <c:pt idx="1">
                  <c:v>36</c:v>
                </c:pt>
                <c:pt idx="2">
                  <c:v>42</c:v>
                </c:pt>
                <c:pt idx="3">
                  <c:v>48</c:v>
                </c:pt>
                <c:pt idx="4">
                  <c:v>54</c:v>
                </c:pt>
                <c:pt idx="5">
                  <c:v>More</c:v>
                </c:pt>
              </c:strCache>
            </c:strRef>
          </c:cat>
          <c:val>
            <c:numRef>
              <c:f>Sheet11!$B$2:$B$7</c:f>
              <c:numCache>
                <c:formatCode>General</c:formatCode>
                <c:ptCount val="6"/>
                <c:pt idx="0">
                  <c:v>18</c:v>
                </c:pt>
                <c:pt idx="1">
                  <c:v>0</c:v>
                </c:pt>
                <c:pt idx="2">
                  <c:v>0</c:v>
                </c:pt>
                <c:pt idx="3">
                  <c:v>0</c:v>
                </c:pt>
                <c:pt idx="4">
                  <c:v>0</c:v>
                </c:pt>
                <c:pt idx="5">
                  <c:v>13</c:v>
                </c:pt>
              </c:numCache>
            </c:numRef>
          </c:val>
        </c:ser>
        <c:gapWidth val="0"/>
        <c:axId val="74108928"/>
        <c:axId val="74110848"/>
      </c:barChart>
      <c:catAx>
        <c:axId val="74108928"/>
        <c:scaling>
          <c:orientation val="minMax"/>
        </c:scaling>
        <c:axPos val="b"/>
        <c:title>
          <c:tx>
            <c:rich>
              <a:bodyPr/>
              <a:lstStyle/>
              <a:p>
                <a:pPr>
                  <a:defRPr/>
                </a:pPr>
                <a:r>
                  <a:rPr lang="en-US"/>
                  <a:t>Bin</a:t>
                </a:r>
              </a:p>
            </c:rich>
          </c:tx>
          <c:layout/>
        </c:title>
        <c:tickLblPos val="nextTo"/>
        <c:crossAx val="74110848"/>
        <c:crosses val="autoZero"/>
        <c:auto val="1"/>
        <c:lblAlgn val="ctr"/>
        <c:lblOffset val="100"/>
      </c:catAx>
      <c:valAx>
        <c:axId val="74110848"/>
        <c:scaling>
          <c:orientation val="minMax"/>
        </c:scaling>
        <c:axPos val="l"/>
        <c:title>
          <c:tx>
            <c:rich>
              <a:bodyPr/>
              <a:lstStyle/>
              <a:p>
                <a:pPr>
                  <a:defRPr/>
                </a:pPr>
                <a:r>
                  <a:rPr lang="en-US"/>
                  <a:t>Frequency</a:t>
                </a:r>
              </a:p>
            </c:rich>
          </c:tx>
          <c:layout/>
        </c:title>
        <c:numFmt formatCode="General" sourceLinked="1"/>
        <c:tickLblPos val="nextTo"/>
        <c:crossAx val="74108928"/>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cat>
            <c:strRef>
              <c:f>'2. Exercise'!$I$32:$I$35</c:f>
              <c:strCache>
                <c:ptCount val="4"/>
                <c:pt idx="0">
                  <c:v>Bike</c:v>
                </c:pt>
                <c:pt idx="1">
                  <c:v>Swim</c:v>
                </c:pt>
                <c:pt idx="2">
                  <c:v>Run</c:v>
                </c:pt>
                <c:pt idx="3">
                  <c:v>None</c:v>
                </c:pt>
              </c:strCache>
            </c:strRef>
          </c:cat>
          <c:val>
            <c:numRef>
              <c:f>'2. Exercise'!$J$32:$J$35</c:f>
              <c:numCache>
                <c:formatCode>General</c:formatCode>
                <c:ptCount val="4"/>
                <c:pt idx="0">
                  <c:v>37</c:v>
                </c:pt>
                <c:pt idx="1">
                  <c:v>8</c:v>
                </c:pt>
                <c:pt idx="2">
                  <c:v>0</c:v>
                </c:pt>
                <c:pt idx="3">
                  <c:v>13</c:v>
                </c:pt>
              </c:numCache>
            </c:numRef>
          </c:val>
        </c:ser>
        <c:axId val="74328320"/>
        <c:axId val="74338304"/>
      </c:barChart>
      <c:catAx>
        <c:axId val="74328320"/>
        <c:scaling>
          <c:orientation val="minMax"/>
        </c:scaling>
        <c:axPos val="b"/>
        <c:tickLblPos val="nextTo"/>
        <c:crossAx val="74338304"/>
        <c:crosses val="autoZero"/>
        <c:auto val="1"/>
        <c:lblAlgn val="ctr"/>
        <c:lblOffset val="100"/>
      </c:catAx>
      <c:valAx>
        <c:axId val="74338304"/>
        <c:scaling>
          <c:orientation val="minMax"/>
        </c:scaling>
        <c:axPos val="l"/>
        <c:majorGridlines/>
        <c:numFmt formatCode="General" sourceLinked="1"/>
        <c:tickLblPos val="nextTo"/>
        <c:crossAx val="74328320"/>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 showing</a:t>
            </a:r>
            <a:r>
              <a:rPr lang="en-US" baseline="0"/>
              <a:t> frequncy of length of exercising</a:t>
            </a:r>
          </a:p>
        </c:rich>
      </c:tx>
      <c:layout/>
    </c:title>
    <c:plotArea>
      <c:layout/>
      <c:barChart>
        <c:barDir val="col"/>
        <c:grouping val="clustered"/>
        <c:ser>
          <c:idx val="0"/>
          <c:order val="0"/>
          <c:tx>
            <c:v>Frequency</c:v>
          </c:tx>
          <c:cat>
            <c:strRef>
              <c:f>Sheet11!$A$2:$A$7</c:f>
              <c:strCache>
                <c:ptCount val="6"/>
                <c:pt idx="0">
                  <c:v>30</c:v>
                </c:pt>
                <c:pt idx="1">
                  <c:v>36</c:v>
                </c:pt>
                <c:pt idx="2">
                  <c:v>42</c:v>
                </c:pt>
                <c:pt idx="3">
                  <c:v>48</c:v>
                </c:pt>
                <c:pt idx="4">
                  <c:v>54</c:v>
                </c:pt>
                <c:pt idx="5">
                  <c:v>More</c:v>
                </c:pt>
              </c:strCache>
            </c:strRef>
          </c:cat>
          <c:val>
            <c:numRef>
              <c:f>Sheet11!$B$2:$B$7</c:f>
              <c:numCache>
                <c:formatCode>General</c:formatCode>
                <c:ptCount val="6"/>
                <c:pt idx="0">
                  <c:v>18</c:v>
                </c:pt>
                <c:pt idx="1">
                  <c:v>0</c:v>
                </c:pt>
                <c:pt idx="2">
                  <c:v>0</c:v>
                </c:pt>
                <c:pt idx="3">
                  <c:v>0</c:v>
                </c:pt>
                <c:pt idx="4">
                  <c:v>0</c:v>
                </c:pt>
                <c:pt idx="5">
                  <c:v>13</c:v>
                </c:pt>
              </c:numCache>
            </c:numRef>
          </c:val>
        </c:ser>
        <c:gapWidth val="0"/>
        <c:axId val="74357376"/>
        <c:axId val="74367744"/>
      </c:barChart>
      <c:catAx>
        <c:axId val="74357376"/>
        <c:scaling>
          <c:orientation val="minMax"/>
        </c:scaling>
        <c:axPos val="b"/>
        <c:title>
          <c:tx>
            <c:rich>
              <a:bodyPr/>
              <a:lstStyle/>
              <a:p>
                <a:pPr>
                  <a:defRPr/>
                </a:pPr>
                <a:r>
                  <a:rPr lang="en-US"/>
                  <a:t>Bin</a:t>
                </a:r>
              </a:p>
            </c:rich>
          </c:tx>
          <c:layout/>
        </c:title>
        <c:tickLblPos val="nextTo"/>
        <c:crossAx val="74367744"/>
        <c:crosses val="autoZero"/>
        <c:auto val="1"/>
        <c:lblAlgn val="ctr"/>
        <c:lblOffset val="100"/>
      </c:catAx>
      <c:valAx>
        <c:axId val="74367744"/>
        <c:scaling>
          <c:orientation val="minMax"/>
        </c:scaling>
        <c:axPos val="l"/>
        <c:title>
          <c:tx>
            <c:rich>
              <a:bodyPr/>
              <a:lstStyle/>
              <a:p>
                <a:pPr>
                  <a:defRPr/>
                </a:pPr>
                <a:r>
                  <a:rPr lang="en-US"/>
                  <a:t>Frequency</a:t>
                </a:r>
              </a:p>
            </c:rich>
          </c:tx>
          <c:layout/>
        </c:title>
        <c:numFmt formatCode="General" sourceLinked="1"/>
        <c:tickLblPos val="nextTo"/>
        <c:crossAx val="74357376"/>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Sheet7!$A$2:$A$13</c:f>
              <c:strCache>
                <c:ptCount val="12"/>
                <c:pt idx="0">
                  <c:v>0</c:v>
                </c:pt>
                <c:pt idx="1">
                  <c:v>59.09090909</c:v>
                </c:pt>
                <c:pt idx="2">
                  <c:v>118.1818182</c:v>
                </c:pt>
                <c:pt idx="3">
                  <c:v>177.2727273</c:v>
                </c:pt>
                <c:pt idx="4">
                  <c:v>236.3636364</c:v>
                </c:pt>
                <c:pt idx="5">
                  <c:v>295.4545455</c:v>
                </c:pt>
                <c:pt idx="6">
                  <c:v>354.5454545</c:v>
                </c:pt>
                <c:pt idx="7">
                  <c:v>413.6363636</c:v>
                </c:pt>
                <c:pt idx="8">
                  <c:v>472.7272727</c:v>
                </c:pt>
                <c:pt idx="9">
                  <c:v>531.8181818</c:v>
                </c:pt>
                <c:pt idx="10">
                  <c:v>590.9090909</c:v>
                </c:pt>
                <c:pt idx="11">
                  <c:v>More</c:v>
                </c:pt>
              </c:strCache>
            </c:strRef>
          </c:cat>
          <c:val>
            <c:numRef>
              <c:f>Sheet7!$B$2:$B$13</c:f>
              <c:numCache>
                <c:formatCode>General</c:formatCode>
                <c:ptCount val="12"/>
                <c:pt idx="0">
                  <c:v>23</c:v>
                </c:pt>
                <c:pt idx="1">
                  <c:v>4</c:v>
                </c:pt>
                <c:pt idx="2">
                  <c:v>6</c:v>
                </c:pt>
                <c:pt idx="3">
                  <c:v>6</c:v>
                </c:pt>
                <c:pt idx="4">
                  <c:v>12</c:v>
                </c:pt>
                <c:pt idx="5">
                  <c:v>12</c:v>
                </c:pt>
                <c:pt idx="6">
                  <c:v>32</c:v>
                </c:pt>
                <c:pt idx="7">
                  <c:v>14</c:v>
                </c:pt>
                <c:pt idx="8">
                  <c:v>10</c:v>
                </c:pt>
                <c:pt idx="9">
                  <c:v>3</c:v>
                </c:pt>
                <c:pt idx="10">
                  <c:v>3</c:v>
                </c:pt>
                <c:pt idx="11">
                  <c:v>6</c:v>
                </c:pt>
              </c:numCache>
            </c:numRef>
          </c:val>
        </c:ser>
        <c:gapWidth val="0"/>
        <c:axId val="101836288"/>
        <c:axId val="101837824"/>
      </c:barChart>
      <c:catAx>
        <c:axId val="101836288"/>
        <c:scaling>
          <c:orientation val="minMax"/>
        </c:scaling>
        <c:axPos val="b"/>
        <c:title>
          <c:tx>
            <c:rich>
              <a:bodyPr/>
              <a:lstStyle/>
              <a:p>
                <a:pPr>
                  <a:defRPr/>
                </a:pPr>
                <a:r>
                  <a:rPr lang="en-US"/>
                  <a:t>Bin</a:t>
                </a:r>
              </a:p>
            </c:rich>
          </c:tx>
          <c:layout/>
        </c:title>
        <c:tickLblPos val="nextTo"/>
        <c:crossAx val="101837824"/>
        <c:crosses val="autoZero"/>
        <c:auto val="1"/>
        <c:lblAlgn val="ctr"/>
        <c:lblOffset val="100"/>
      </c:catAx>
      <c:valAx>
        <c:axId val="101837824"/>
        <c:scaling>
          <c:orientation val="minMax"/>
        </c:scaling>
        <c:axPos val="l"/>
        <c:title>
          <c:tx>
            <c:rich>
              <a:bodyPr/>
              <a:lstStyle/>
              <a:p>
                <a:pPr>
                  <a:defRPr/>
                </a:pPr>
                <a:r>
                  <a:rPr lang="en-US"/>
                  <a:t>Frequency</a:t>
                </a:r>
              </a:p>
            </c:rich>
          </c:tx>
          <c:layout/>
        </c:title>
        <c:numFmt formatCode="General" sourceLinked="1"/>
        <c:tickLblPos val="nextTo"/>
        <c:crossAx val="101836288"/>
        <c:crosses val="autoZero"/>
        <c:crossBetween val="between"/>
      </c:valAx>
    </c:plotArea>
    <c:legend>
      <c:legendPos val="r"/>
      <c:layout/>
    </c:legend>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multiLvlStrRef>
              <c:f>#REF!</c:f>
            </c:multiLvlStrRef>
          </c:cat>
          <c:val>
            <c:numRef>
              <c:f>#REF!</c:f>
              <c:numCache>
                <c:formatCode>General</c:formatCode>
                <c:ptCount val="1"/>
                <c:pt idx="0">
                  <c:v>1</c:v>
                </c:pt>
              </c:numCache>
            </c:numRef>
          </c:val>
        </c:ser>
        <c:gapWidth val="0"/>
        <c:axId val="74626176"/>
        <c:axId val="74628096"/>
      </c:barChart>
      <c:catAx>
        <c:axId val="74626176"/>
        <c:scaling>
          <c:orientation val="minMax"/>
        </c:scaling>
        <c:axPos val="b"/>
        <c:title>
          <c:tx>
            <c:rich>
              <a:bodyPr/>
              <a:lstStyle/>
              <a:p>
                <a:pPr>
                  <a:defRPr/>
                </a:pPr>
                <a:r>
                  <a:rPr lang="en-US"/>
                  <a:t>Bin</a:t>
                </a:r>
              </a:p>
            </c:rich>
          </c:tx>
          <c:layout/>
        </c:title>
        <c:tickLblPos val="nextTo"/>
        <c:crossAx val="74628096"/>
        <c:crosses val="autoZero"/>
        <c:auto val="1"/>
        <c:lblAlgn val="ctr"/>
        <c:lblOffset val="100"/>
      </c:catAx>
      <c:valAx>
        <c:axId val="74628096"/>
        <c:scaling>
          <c:orientation val="minMax"/>
        </c:scaling>
        <c:axPos val="l"/>
        <c:title>
          <c:tx>
            <c:rich>
              <a:bodyPr/>
              <a:lstStyle/>
              <a:p>
                <a:pPr>
                  <a:defRPr/>
                </a:pPr>
                <a:r>
                  <a:rPr lang="en-US"/>
                  <a:t>Frequency</a:t>
                </a:r>
              </a:p>
            </c:rich>
          </c:tx>
          <c:layout/>
        </c:title>
        <c:numFmt formatCode="General" sourceLinked="1"/>
        <c:tickLblPos val="nextTo"/>
        <c:crossAx val="74626176"/>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cat>
            <c:strRef>
              <c:f>'3. Food'!$I$32:$I$35</c:f>
              <c:strCache>
                <c:ptCount val="4"/>
                <c:pt idx="0">
                  <c:v>Breakfast</c:v>
                </c:pt>
                <c:pt idx="1">
                  <c:v>Lunch</c:v>
                </c:pt>
                <c:pt idx="2">
                  <c:v>Dinner</c:v>
                </c:pt>
                <c:pt idx="3">
                  <c:v>Snack</c:v>
                </c:pt>
              </c:strCache>
            </c:strRef>
          </c:cat>
          <c:val>
            <c:numRef>
              <c:f>'3. Food'!$J$32:$J$35</c:f>
              <c:numCache>
                <c:formatCode>General</c:formatCode>
                <c:ptCount val="4"/>
                <c:pt idx="0">
                  <c:v>25</c:v>
                </c:pt>
                <c:pt idx="1">
                  <c:v>27</c:v>
                </c:pt>
                <c:pt idx="2">
                  <c:v>33</c:v>
                </c:pt>
                <c:pt idx="3">
                  <c:v>23</c:v>
                </c:pt>
              </c:numCache>
            </c:numRef>
          </c:val>
        </c:ser>
        <c:axId val="74460160"/>
        <c:axId val="74470144"/>
      </c:barChart>
      <c:catAx>
        <c:axId val="74460160"/>
        <c:scaling>
          <c:orientation val="minMax"/>
        </c:scaling>
        <c:axPos val="b"/>
        <c:tickLblPos val="nextTo"/>
        <c:crossAx val="74470144"/>
        <c:crosses val="autoZero"/>
        <c:auto val="1"/>
        <c:lblAlgn val="ctr"/>
        <c:lblOffset val="100"/>
      </c:catAx>
      <c:valAx>
        <c:axId val="74470144"/>
        <c:scaling>
          <c:orientation val="minMax"/>
        </c:scaling>
        <c:axPos val="l"/>
        <c:majorGridlines/>
        <c:numFmt formatCode="General" sourceLinked="1"/>
        <c:tickLblPos val="nextTo"/>
        <c:crossAx val="74460160"/>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9</xdr:col>
      <xdr:colOff>0</xdr:colOff>
      <xdr:row>10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13</xdr:row>
      <xdr:rowOff>38100</xdr:rowOff>
    </xdr:from>
    <xdr:to>
      <xdr:col>25</xdr:col>
      <xdr:colOff>558800</xdr:colOff>
      <xdr:row>28</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13</xdr:row>
      <xdr:rowOff>0</xdr:rowOff>
    </xdr:from>
    <xdr:to>
      <xdr:col>16</xdr:col>
      <xdr:colOff>0</xdr:colOff>
      <xdr:row>23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9</xdr:col>
      <xdr:colOff>0</xdr:colOff>
      <xdr:row>10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29</xdr:row>
      <xdr:rowOff>9525</xdr:rowOff>
    </xdr:from>
    <xdr:to>
      <xdr:col>17</xdr:col>
      <xdr:colOff>447675</xdr:colOff>
      <xdr:row>43</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17</xdr:row>
      <xdr:rowOff>0</xdr:rowOff>
    </xdr:from>
    <xdr:to>
      <xdr:col>17</xdr:col>
      <xdr:colOff>0</xdr:colOff>
      <xdr:row>27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0</xdr:rowOff>
    </xdr:from>
    <xdr:to>
      <xdr:col>9</xdr:col>
      <xdr:colOff>0</xdr:colOff>
      <xdr:row>10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18</xdr:row>
      <xdr:rowOff>0</xdr:rowOff>
    </xdr:from>
    <xdr:to>
      <xdr:col>17</xdr:col>
      <xdr:colOff>0</xdr:colOff>
      <xdr:row>28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600075</xdr:colOff>
      <xdr:row>30</xdr:row>
      <xdr:rowOff>38100</xdr:rowOff>
    </xdr:from>
    <xdr:to>
      <xdr:col>18</xdr:col>
      <xdr:colOff>409575</xdr:colOff>
      <xdr:row>44</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28575</xdr:colOff>
      <xdr:row>47</xdr:row>
      <xdr:rowOff>47625</xdr:rowOff>
    </xdr:from>
    <xdr:to>
      <xdr:col>18</xdr:col>
      <xdr:colOff>447675</xdr:colOff>
      <xdr:row>61</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97</xdr:row>
      <xdr:rowOff>0</xdr:rowOff>
    </xdr:from>
    <xdr:to>
      <xdr:col>18</xdr:col>
      <xdr:colOff>581025</xdr:colOff>
      <xdr:row>111</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40</xdr:row>
      <xdr:rowOff>190500</xdr:rowOff>
    </xdr:from>
    <xdr:to>
      <xdr:col>21</xdr:col>
      <xdr:colOff>539750</xdr:colOff>
      <xdr:row>50</xdr:row>
      <xdr:rowOff>174625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66</xdr:row>
      <xdr:rowOff>0</xdr:rowOff>
    </xdr:from>
    <xdr:to>
      <xdr:col>22</xdr:col>
      <xdr:colOff>21165</xdr:colOff>
      <xdr:row>80</xdr:row>
      <xdr:rowOff>74083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18</xdr:row>
      <xdr:rowOff>0</xdr:rowOff>
    </xdr:from>
    <xdr:to>
      <xdr:col>19</xdr:col>
      <xdr:colOff>0</xdr:colOff>
      <xdr:row>28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603005</xdr:colOff>
      <xdr:row>30</xdr:row>
      <xdr:rowOff>29308</xdr:rowOff>
    </xdr:from>
    <xdr:to>
      <xdr:col>19</xdr:col>
      <xdr:colOff>413971</xdr:colOff>
      <xdr:row>44</xdr:row>
      <xdr:rowOff>105508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608134</xdr:colOff>
      <xdr:row>47</xdr:row>
      <xdr:rowOff>45427</xdr:rowOff>
    </xdr:from>
    <xdr:to>
      <xdr:col>19</xdr:col>
      <xdr:colOff>419100</xdr:colOff>
      <xdr:row>61</xdr:row>
      <xdr:rowOff>121627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298"/>
  <sheetViews>
    <sheetView workbookViewId="0">
      <selection activeCell="A2" sqref="A2:D288"/>
    </sheetView>
  </sheetViews>
  <sheetFormatPr defaultRowHeight="15"/>
  <cols>
    <col min="1" max="1" width="12.42578125" bestFit="1" customWidth="1"/>
    <col min="2" max="2" width="27.85546875" bestFit="1" customWidth="1"/>
    <col min="3" max="3" width="7.85546875" bestFit="1" customWidth="1"/>
    <col min="4" max="4" width="11.85546875" bestFit="1" customWidth="1"/>
  </cols>
  <sheetData>
    <row r="1" spans="1:4">
      <c r="A1" s="2" t="s">
        <v>282</v>
      </c>
      <c r="B1" s="2" t="s">
        <v>281</v>
      </c>
      <c r="C1" s="2" t="s">
        <v>283</v>
      </c>
      <c r="D1" s="2" t="s">
        <v>284</v>
      </c>
    </row>
    <row r="2" spans="1:4">
      <c r="A2" s="6" t="s">
        <v>0</v>
      </c>
      <c r="B2" s="6" t="s">
        <v>1</v>
      </c>
      <c r="C2" s="6">
        <v>7.25</v>
      </c>
      <c r="D2" s="6" t="s">
        <v>2</v>
      </c>
    </row>
    <row r="3" spans="1:4">
      <c r="A3" s="6" t="s">
        <v>3</v>
      </c>
      <c r="B3" s="6" t="s">
        <v>4</v>
      </c>
      <c r="C3" s="6">
        <v>0</v>
      </c>
      <c r="D3" s="6" t="s">
        <v>5</v>
      </c>
    </row>
    <row r="4" spans="1:4">
      <c r="A4" s="6" t="s">
        <v>8</v>
      </c>
      <c r="B4" s="6" t="s">
        <v>9</v>
      </c>
      <c r="C4" s="6">
        <v>30</v>
      </c>
      <c r="D4" s="6" t="s">
        <v>7</v>
      </c>
    </row>
    <row r="5" spans="1:4">
      <c r="A5" s="6" t="s">
        <v>8</v>
      </c>
      <c r="B5" s="6" t="s">
        <v>10</v>
      </c>
      <c r="C5" s="6">
        <v>30</v>
      </c>
      <c r="D5" s="6" t="s">
        <v>7</v>
      </c>
    </row>
    <row r="6" spans="1:4">
      <c r="A6" s="6" t="s">
        <v>11</v>
      </c>
      <c r="B6" s="6" t="s">
        <v>12</v>
      </c>
      <c r="C6" s="6">
        <v>200</v>
      </c>
      <c r="D6" s="6" t="s">
        <v>13</v>
      </c>
    </row>
    <row r="7" spans="1:4">
      <c r="A7" s="6" t="s">
        <v>14</v>
      </c>
      <c r="B7" s="6" t="s">
        <v>15</v>
      </c>
      <c r="C7" s="6">
        <v>400</v>
      </c>
      <c r="D7" s="6" t="s">
        <v>13</v>
      </c>
    </row>
    <row r="8" spans="1:4">
      <c r="A8" s="6" t="s">
        <v>16</v>
      </c>
      <c r="B8" s="6" t="s">
        <v>17</v>
      </c>
      <c r="C8" s="6">
        <v>300</v>
      </c>
      <c r="D8" s="6" t="s">
        <v>13</v>
      </c>
    </row>
    <row r="9" spans="1:4">
      <c r="A9" s="6" t="s">
        <v>18</v>
      </c>
      <c r="B9" s="6" t="s">
        <v>19</v>
      </c>
      <c r="C9" s="6">
        <v>0</v>
      </c>
      <c r="D9" s="6" t="s">
        <v>13</v>
      </c>
    </row>
    <row r="10" spans="1:4">
      <c r="A10" s="6" t="s">
        <v>0</v>
      </c>
      <c r="B10" s="6" t="s">
        <v>20</v>
      </c>
      <c r="C10" s="6">
        <v>5</v>
      </c>
      <c r="D10" s="6" t="s">
        <v>2</v>
      </c>
    </row>
    <row r="11" spans="1:4">
      <c r="A11" s="6" t="s">
        <v>21</v>
      </c>
      <c r="B11" s="6" t="s">
        <v>22</v>
      </c>
      <c r="C11" s="6">
        <v>142.5</v>
      </c>
      <c r="D11" s="6" t="s">
        <v>23</v>
      </c>
    </row>
    <row r="12" spans="1:4">
      <c r="A12" s="6" t="s">
        <v>3</v>
      </c>
      <c r="B12" s="6" t="s">
        <v>24</v>
      </c>
      <c r="C12" s="6">
        <v>0</v>
      </c>
      <c r="D12" s="6" t="s">
        <v>5</v>
      </c>
    </row>
    <row r="13" spans="1:4">
      <c r="A13" s="6" t="s">
        <v>8</v>
      </c>
      <c r="B13" s="6" t="s">
        <v>25</v>
      </c>
      <c r="C13" s="6">
        <v>30</v>
      </c>
      <c r="D13" s="6" t="s">
        <v>7</v>
      </c>
    </row>
    <row r="14" spans="1:4">
      <c r="A14" s="6" t="s">
        <v>8</v>
      </c>
      <c r="B14" s="6" t="s">
        <v>25</v>
      </c>
      <c r="C14" s="6">
        <v>30</v>
      </c>
      <c r="D14" s="6" t="s">
        <v>7</v>
      </c>
    </row>
    <row r="15" spans="1:4">
      <c r="A15" s="6" t="s">
        <v>11</v>
      </c>
      <c r="B15" s="6" t="s">
        <v>26</v>
      </c>
      <c r="C15" s="6">
        <v>50</v>
      </c>
      <c r="D15" s="6" t="s">
        <v>13</v>
      </c>
    </row>
    <row r="16" spans="1:4">
      <c r="A16" s="6" t="s">
        <v>14</v>
      </c>
      <c r="B16" s="6" t="s">
        <v>27</v>
      </c>
      <c r="C16" s="6">
        <v>450</v>
      </c>
      <c r="D16" s="6" t="s">
        <v>13</v>
      </c>
    </row>
    <row r="17" spans="1:4">
      <c r="A17" s="6" t="s">
        <v>16</v>
      </c>
      <c r="B17" s="6" t="s">
        <v>28</v>
      </c>
      <c r="C17" s="6">
        <v>250</v>
      </c>
      <c r="D17" s="6" t="s">
        <v>13</v>
      </c>
    </row>
    <row r="18" spans="1:4">
      <c r="A18" s="6" t="s">
        <v>18</v>
      </c>
      <c r="B18" s="6" t="s">
        <v>29</v>
      </c>
      <c r="C18" s="6">
        <v>250</v>
      </c>
      <c r="D18" s="6" t="s">
        <v>13</v>
      </c>
    </row>
    <row r="19" spans="1:4">
      <c r="A19" s="6" t="s">
        <v>0</v>
      </c>
      <c r="B19" s="6" t="s">
        <v>30</v>
      </c>
      <c r="C19" s="6">
        <v>6.5</v>
      </c>
      <c r="D19" s="6" t="s">
        <v>2</v>
      </c>
    </row>
    <row r="20" spans="1:4">
      <c r="A20" s="6" t="s">
        <v>286</v>
      </c>
      <c r="B20" s="6" t="s">
        <v>287</v>
      </c>
      <c r="C20" s="6">
        <v>0</v>
      </c>
      <c r="D20" s="6" t="s">
        <v>7</v>
      </c>
    </row>
    <row r="21" spans="1:4">
      <c r="A21" s="6" t="s">
        <v>21</v>
      </c>
      <c r="B21" s="6" t="s">
        <v>31</v>
      </c>
      <c r="C21" s="6">
        <v>144</v>
      </c>
      <c r="D21" s="6" t="s">
        <v>23</v>
      </c>
    </row>
    <row r="22" spans="1:4">
      <c r="A22" s="6" t="s">
        <v>3</v>
      </c>
      <c r="B22" s="6" t="s">
        <v>32</v>
      </c>
      <c r="C22" s="6">
        <v>0.05</v>
      </c>
      <c r="D22" s="6" t="s">
        <v>5</v>
      </c>
    </row>
    <row r="23" spans="1:4">
      <c r="A23" s="6" t="s">
        <v>11</v>
      </c>
      <c r="B23" s="6" t="s">
        <v>33</v>
      </c>
      <c r="C23" s="6">
        <v>0</v>
      </c>
      <c r="D23" s="6" t="s">
        <v>13</v>
      </c>
    </row>
    <row r="24" spans="1:4">
      <c r="A24" s="6" t="s">
        <v>14</v>
      </c>
      <c r="B24" s="6" t="s">
        <v>34</v>
      </c>
      <c r="C24" s="6">
        <v>550</v>
      </c>
      <c r="D24" s="6" t="s">
        <v>13</v>
      </c>
    </row>
    <row r="25" spans="1:4">
      <c r="A25" s="6" t="s">
        <v>16</v>
      </c>
      <c r="B25" s="6" t="s">
        <v>35</v>
      </c>
      <c r="C25" s="6">
        <v>0</v>
      </c>
      <c r="D25" s="6" t="s">
        <v>13</v>
      </c>
    </row>
    <row r="26" spans="1:4">
      <c r="A26" s="6" t="s">
        <v>18</v>
      </c>
      <c r="B26" s="6" t="s">
        <v>36</v>
      </c>
      <c r="C26" s="6">
        <v>0</v>
      </c>
      <c r="D26" s="6" t="s">
        <v>13</v>
      </c>
    </row>
    <row r="27" spans="1:4">
      <c r="A27" s="6" t="s">
        <v>0</v>
      </c>
      <c r="B27" s="6" t="s">
        <v>37</v>
      </c>
      <c r="C27" s="6">
        <v>7.25</v>
      </c>
      <c r="D27" s="6" t="s">
        <v>2</v>
      </c>
    </row>
    <row r="28" spans="1:4">
      <c r="A28" s="6" t="s">
        <v>286</v>
      </c>
      <c r="B28" s="6" t="s">
        <v>288</v>
      </c>
      <c r="C28" s="6">
        <v>0</v>
      </c>
      <c r="D28" s="6" t="s">
        <v>7</v>
      </c>
    </row>
    <row r="29" spans="1:4">
      <c r="A29" s="6" t="s">
        <v>21</v>
      </c>
      <c r="B29" s="6" t="s">
        <v>38</v>
      </c>
      <c r="C29" s="6">
        <v>143.25</v>
      </c>
      <c r="D29" s="6" t="s">
        <v>23</v>
      </c>
    </row>
    <row r="30" spans="1:4">
      <c r="A30" s="6" t="s">
        <v>3</v>
      </c>
      <c r="B30" s="6" t="s">
        <v>39</v>
      </c>
      <c r="C30" s="6">
        <v>0.31</v>
      </c>
      <c r="D30" s="6" t="s">
        <v>5</v>
      </c>
    </row>
    <row r="31" spans="1:4">
      <c r="A31" s="6" t="s">
        <v>11</v>
      </c>
      <c r="B31" s="6" t="s">
        <v>40</v>
      </c>
      <c r="C31" s="6">
        <v>150</v>
      </c>
      <c r="D31" s="6" t="s">
        <v>13</v>
      </c>
    </row>
    <row r="32" spans="1:4">
      <c r="A32" s="6" t="s">
        <v>14</v>
      </c>
      <c r="B32" s="6" t="s">
        <v>41</v>
      </c>
      <c r="C32" s="6">
        <v>650</v>
      </c>
      <c r="D32" s="6" t="s">
        <v>13</v>
      </c>
    </row>
    <row r="33" spans="1:4">
      <c r="A33" s="6" t="s">
        <v>16</v>
      </c>
      <c r="B33" s="6" t="s">
        <v>42</v>
      </c>
      <c r="C33" s="6">
        <v>300</v>
      </c>
      <c r="D33" s="6" t="s">
        <v>13</v>
      </c>
    </row>
    <row r="34" spans="1:4">
      <c r="A34" s="6" t="s">
        <v>18</v>
      </c>
      <c r="B34" s="6" t="s">
        <v>43</v>
      </c>
      <c r="C34" s="6">
        <v>300</v>
      </c>
      <c r="D34" s="6" t="s">
        <v>13</v>
      </c>
    </row>
    <row r="35" spans="1:4">
      <c r="A35" s="6" t="s">
        <v>0</v>
      </c>
      <c r="B35" s="6" t="s">
        <v>44</v>
      </c>
      <c r="C35" s="6">
        <v>7.5</v>
      </c>
      <c r="D35" s="6" t="s">
        <v>2</v>
      </c>
    </row>
    <row r="36" spans="1:4">
      <c r="A36" s="6" t="s">
        <v>286</v>
      </c>
      <c r="B36" s="6" t="s">
        <v>289</v>
      </c>
      <c r="C36" s="6">
        <v>0</v>
      </c>
      <c r="D36" s="6" t="s">
        <v>7</v>
      </c>
    </row>
    <row r="37" spans="1:4">
      <c r="A37" s="6" t="s">
        <v>21</v>
      </c>
      <c r="B37" s="6" t="s">
        <v>45</v>
      </c>
      <c r="C37" s="6">
        <v>143</v>
      </c>
      <c r="D37" s="6" t="s">
        <v>23</v>
      </c>
    </row>
    <row r="38" spans="1:4">
      <c r="A38" s="6" t="s">
        <v>3</v>
      </c>
      <c r="B38" s="6" t="s">
        <v>46</v>
      </c>
      <c r="C38" s="6">
        <v>0.06</v>
      </c>
      <c r="D38" s="6" t="s">
        <v>5</v>
      </c>
    </row>
    <row r="39" spans="1:4">
      <c r="A39" s="6" t="s">
        <v>11</v>
      </c>
      <c r="B39" s="6" t="s">
        <v>47</v>
      </c>
      <c r="C39" s="6">
        <v>200</v>
      </c>
      <c r="D39" s="6" t="s">
        <v>13</v>
      </c>
    </row>
    <row r="40" spans="1:4">
      <c r="A40" s="6" t="s">
        <v>14</v>
      </c>
      <c r="B40" s="6" t="s">
        <v>48</v>
      </c>
      <c r="C40" s="6">
        <v>600</v>
      </c>
      <c r="D40" s="6" t="s">
        <v>13</v>
      </c>
    </row>
    <row r="41" spans="1:4">
      <c r="A41" s="6" t="s">
        <v>16</v>
      </c>
      <c r="B41" s="6" t="s">
        <v>49</v>
      </c>
      <c r="C41" s="6">
        <v>250</v>
      </c>
      <c r="D41" s="6" t="s">
        <v>13</v>
      </c>
    </row>
    <row r="42" spans="1:4">
      <c r="A42" s="6" t="s">
        <v>18</v>
      </c>
      <c r="B42" s="6" t="s">
        <v>50</v>
      </c>
      <c r="C42" s="6">
        <v>350</v>
      </c>
      <c r="D42" s="6" t="s">
        <v>13</v>
      </c>
    </row>
    <row r="43" spans="1:4">
      <c r="A43" s="6" t="s">
        <v>18</v>
      </c>
      <c r="B43" s="6" t="s">
        <v>51</v>
      </c>
      <c r="C43" s="6">
        <v>0</v>
      </c>
      <c r="D43" s="6" t="s">
        <v>13</v>
      </c>
    </row>
    <row r="44" spans="1:4">
      <c r="A44" s="6" t="s">
        <v>0</v>
      </c>
      <c r="B44" s="6" t="s">
        <v>52</v>
      </c>
      <c r="C44" s="6">
        <v>7.25</v>
      </c>
      <c r="D44" s="6" t="s">
        <v>2</v>
      </c>
    </row>
    <row r="45" spans="1:4">
      <c r="A45" s="6" t="s">
        <v>21</v>
      </c>
      <c r="B45" s="6" t="s">
        <v>53</v>
      </c>
      <c r="C45" s="6">
        <v>142.75</v>
      </c>
      <c r="D45" s="6" t="s">
        <v>23</v>
      </c>
    </row>
    <row r="46" spans="1:4">
      <c r="A46" s="6" t="s">
        <v>3</v>
      </c>
      <c r="B46" s="6" t="s">
        <v>54</v>
      </c>
      <c r="C46" s="6">
        <v>0.5</v>
      </c>
      <c r="D46" s="6" t="s">
        <v>5</v>
      </c>
    </row>
    <row r="47" spans="1:4">
      <c r="A47" s="6" t="s">
        <v>8</v>
      </c>
      <c r="B47" s="6" t="s">
        <v>55</v>
      </c>
      <c r="C47" s="6">
        <v>30</v>
      </c>
      <c r="D47" s="6" t="s">
        <v>7</v>
      </c>
    </row>
    <row r="48" spans="1:4">
      <c r="A48" s="6" t="s">
        <v>8</v>
      </c>
      <c r="B48" s="6" t="s">
        <v>55</v>
      </c>
      <c r="C48" s="6">
        <v>30</v>
      </c>
      <c r="D48" s="6" t="s">
        <v>7</v>
      </c>
    </row>
    <row r="49" spans="1:4">
      <c r="A49" s="6" t="s">
        <v>11</v>
      </c>
      <c r="B49" s="6" t="s">
        <v>56</v>
      </c>
      <c r="C49" s="6">
        <v>0</v>
      </c>
      <c r="D49" s="6" t="s">
        <v>13</v>
      </c>
    </row>
    <row r="50" spans="1:4">
      <c r="A50" s="6" t="s">
        <v>14</v>
      </c>
      <c r="B50" s="6" t="s">
        <v>57</v>
      </c>
      <c r="C50" s="6">
        <v>450</v>
      </c>
      <c r="D50" s="6" t="s">
        <v>13</v>
      </c>
    </row>
    <row r="51" spans="1:4">
      <c r="A51" s="6" t="s">
        <v>16</v>
      </c>
      <c r="B51" s="6" t="s">
        <v>58</v>
      </c>
      <c r="C51" s="6">
        <v>300</v>
      </c>
      <c r="D51" s="6" t="s">
        <v>13</v>
      </c>
    </row>
    <row r="52" spans="1:4">
      <c r="A52" s="6" t="s">
        <v>18</v>
      </c>
      <c r="B52" s="6" t="s">
        <v>59</v>
      </c>
      <c r="C52" s="6">
        <v>200</v>
      </c>
      <c r="D52" s="6" t="s">
        <v>13</v>
      </c>
    </row>
    <row r="53" spans="1:4">
      <c r="A53" s="6" t="s">
        <v>0</v>
      </c>
      <c r="B53" s="6" t="s">
        <v>60</v>
      </c>
      <c r="C53" s="6">
        <v>6.75</v>
      </c>
      <c r="D53" s="6" t="s">
        <v>2</v>
      </c>
    </row>
    <row r="54" spans="1:4">
      <c r="A54" s="6" t="s">
        <v>21</v>
      </c>
      <c r="B54" s="6" t="s">
        <v>61</v>
      </c>
      <c r="C54" s="6">
        <v>143</v>
      </c>
      <c r="D54" s="6" t="s">
        <v>23</v>
      </c>
    </row>
    <row r="55" spans="1:4">
      <c r="A55" s="6" t="s">
        <v>3</v>
      </c>
      <c r="B55" s="6" t="s">
        <v>62</v>
      </c>
      <c r="C55" s="6">
        <v>0</v>
      </c>
      <c r="D55" s="6" t="s">
        <v>5</v>
      </c>
    </row>
    <row r="56" spans="1:4">
      <c r="A56" s="6" t="s">
        <v>8</v>
      </c>
      <c r="B56" s="6" t="s">
        <v>63</v>
      </c>
      <c r="C56" s="6">
        <v>60</v>
      </c>
      <c r="D56" s="6" t="s">
        <v>7</v>
      </c>
    </row>
    <row r="57" spans="1:4">
      <c r="A57" s="6" t="s">
        <v>8</v>
      </c>
      <c r="B57" s="6" t="s">
        <v>63</v>
      </c>
      <c r="C57" s="6">
        <v>60</v>
      </c>
      <c r="D57" s="6" t="s">
        <v>7</v>
      </c>
    </row>
    <row r="58" spans="1:4">
      <c r="A58" s="6" t="s">
        <v>11</v>
      </c>
      <c r="B58" s="6" t="s">
        <v>64</v>
      </c>
      <c r="C58" s="6">
        <v>0</v>
      </c>
      <c r="D58" s="6" t="s">
        <v>13</v>
      </c>
    </row>
    <row r="59" spans="1:4">
      <c r="A59" s="6" t="s">
        <v>14</v>
      </c>
      <c r="B59" s="6" t="s">
        <v>65</v>
      </c>
      <c r="C59" s="6">
        <v>400</v>
      </c>
      <c r="D59" s="6" t="s">
        <v>13</v>
      </c>
    </row>
    <row r="60" spans="1:4">
      <c r="A60" s="6" t="s">
        <v>16</v>
      </c>
      <c r="B60" s="6" t="s">
        <v>66</v>
      </c>
      <c r="C60" s="6">
        <v>0</v>
      </c>
      <c r="D60" s="6" t="s">
        <v>13</v>
      </c>
    </row>
    <row r="61" spans="1:4">
      <c r="A61" s="6" t="s">
        <v>18</v>
      </c>
      <c r="B61" s="6" t="s">
        <v>67</v>
      </c>
      <c r="C61" s="6">
        <v>0</v>
      </c>
      <c r="D61" s="6" t="s">
        <v>13</v>
      </c>
    </row>
    <row r="62" spans="1:4">
      <c r="A62" s="6" t="s">
        <v>0</v>
      </c>
      <c r="B62" s="6" t="s">
        <v>68</v>
      </c>
      <c r="C62" s="6">
        <v>7</v>
      </c>
      <c r="D62" s="6" t="s">
        <v>2</v>
      </c>
    </row>
    <row r="63" spans="1:4">
      <c r="A63" s="6" t="s">
        <v>21</v>
      </c>
      <c r="B63" s="6" t="s">
        <v>69</v>
      </c>
      <c r="C63" s="6">
        <v>143.5</v>
      </c>
      <c r="D63" s="6" t="s">
        <v>23</v>
      </c>
    </row>
    <row r="64" spans="1:4">
      <c r="A64" s="6" t="s">
        <v>8</v>
      </c>
      <c r="B64" s="6" t="s">
        <v>70</v>
      </c>
      <c r="C64" s="6">
        <v>30</v>
      </c>
      <c r="D64" s="6" t="s">
        <v>7</v>
      </c>
    </row>
    <row r="65" spans="1:4">
      <c r="A65" s="6" t="s">
        <v>8</v>
      </c>
      <c r="B65" s="6" t="s">
        <v>70</v>
      </c>
      <c r="C65" s="6">
        <v>30</v>
      </c>
      <c r="D65" s="6" t="s">
        <v>7</v>
      </c>
    </row>
    <row r="66" spans="1:4">
      <c r="A66" s="6" t="s">
        <v>11</v>
      </c>
      <c r="B66" s="6" t="s">
        <v>71</v>
      </c>
      <c r="C66" s="6">
        <v>50</v>
      </c>
      <c r="D66" s="6" t="s">
        <v>13</v>
      </c>
    </row>
    <row r="67" spans="1:4">
      <c r="A67" s="6" t="s">
        <v>14</v>
      </c>
      <c r="B67" s="6" t="s">
        <v>72</v>
      </c>
      <c r="C67" s="6">
        <v>450</v>
      </c>
      <c r="D67" s="6" t="s">
        <v>13</v>
      </c>
    </row>
    <row r="68" spans="1:4">
      <c r="A68" s="6" t="s">
        <v>16</v>
      </c>
      <c r="B68" s="6" t="s">
        <v>73</v>
      </c>
      <c r="C68" s="6">
        <v>400</v>
      </c>
      <c r="D68" s="6" t="s">
        <v>13</v>
      </c>
    </row>
    <row r="69" spans="1:4">
      <c r="A69" s="6" t="s">
        <v>18</v>
      </c>
      <c r="B69" s="6" t="s">
        <v>74</v>
      </c>
      <c r="C69" s="6">
        <v>200</v>
      </c>
      <c r="D69" s="6" t="s">
        <v>13</v>
      </c>
    </row>
    <row r="70" spans="1:4">
      <c r="A70" s="6" t="s">
        <v>0</v>
      </c>
      <c r="B70" s="6" t="s">
        <v>75</v>
      </c>
      <c r="C70" s="6">
        <v>5.25</v>
      </c>
      <c r="D70" s="6" t="s">
        <v>2</v>
      </c>
    </row>
    <row r="71" spans="1:4">
      <c r="A71" s="6" t="s">
        <v>21</v>
      </c>
      <c r="B71" s="6" t="s">
        <v>76</v>
      </c>
      <c r="C71" s="6">
        <v>144.25</v>
      </c>
      <c r="D71" s="6" t="s">
        <v>23</v>
      </c>
    </row>
    <row r="72" spans="1:4">
      <c r="A72" s="6" t="s">
        <v>3</v>
      </c>
      <c r="B72" s="6" t="s">
        <v>77</v>
      </c>
      <c r="C72" s="6">
        <v>0</v>
      </c>
      <c r="D72" s="6" t="s">
        <v>5</v>
      </c>
    </row>
    <row r="73" spans="1:4">
      <c r="A73" s="6" t="s">
        <v>8</v>
      </c>
      <c r="B73" s="6" t="s">
        <v>78</v>
      </c>
      <c r="C73" s="6">
        <v>30</v>
      </c>
      <c r="D73" s="6" t="s">
        <v>7</v>
      </c>
    </row>
    <row r="74" spans="1:4">
      <c r="A74" s="6" t="s">
        <v>8</v>
      </c>
      <c r="B74" s="6" t="s">
        <v>79</v>
      </c>
      <c r="C74" s="6">
        <v>30</v>
      </c>
      <c r="D74" s="6" t="s">
        <v>7</v>
      </c>
    </row>
    <row r="75" spans="1:4">
      <c r="A75" s="6" t="s">
        <v>11</v>
      </c>
      <c r="B75" s="6" t="s">
        <v>80</v>
      </c>
      <c r="C75" s="6">
        <v>100</v>
      </c>
      <c r="D75" s="6" t="s">
        <v>13</v>
      </c>
    </row>
    <row r="76" spans="1:4">
      <c r="A76" s="6" t="s">
        <v>14</v>
      </c>
      <c r="B76" s="6" t="s">
        <v>81</v>
      </c>
      <c r="C76" s="6">
        <v>600</v>
      </c>
      <c r="D76" s="6" t="s">
        <v>13</v>
      </c>
    </row>
    <row r="77" spans="1:4">
      <c r="A77" s="6" t="s">
        <v>16</v>
      </c>
      <c r="B77" s="6" t="s">
        <v>82</v>
      </c>
      <c r="C77" s="6">
        <v>300</v>
      </c>
      <c r="D77" s="6" t="s">
        <v>13</v>
      </c>
    </row>
    <row r="78" spans="1:4">
      <c r="A78" s="6" t="s">
        <v>18</v>
      </c>
      <c r="B78" s="6" t="s">
        <v>83</v>
      </c>
      <c r="C78" s="6">
        <v>150</v>
      </c>
      <c r="D78" s="6" t="s">
        <v>13</v>
      </c>
    </row>
    <row r="79" spans="1:4">
      <c r="A79" s="6" t="s">
        <v>0</v>
      </c>
      <c r="B79" s="6" t="s">
        <v>84</v>
      </c>
      <c r="C79" s="6">
        <v>8.5</v>
      </c>
      <c r="D79" s="6" t="s">
        <v>2</v>
      </c>
    </row>
    <row r="80" spans="1:4">
      <c r="A80" s="6" t="s">
        <v>286</v>
      </c>
      <c r="B80" s="6" t="s">
        <v>290</v>
      </c>
      <c r="C80" s="6">
        <v>0</v>
      </c>
      <c r="D80" s="6" t="s">
        <v>7</v>
      </c>
    </row>
    <row r="81" spans="1:4">
      <c r="A81" s="6" t="s">
        <v>21</v>
      </c>
      <c r="B81" s="6" t="s">
        <v>85</v>
      </c>
      <c r="C81" s="6">
        <v>145</v>
      </c>
      <c r="D81" s="6" t="s">
        <v>23</v>
      </c>
    </row>
    <row r="82" spans="1:4">
      <c r="A82" s="6" t="s">
        <v>3</v>
      </c>
      <c r="B82" s="6" t="s">
        <v>86</v>
      </c>
      <c r="C82" s="6">
        <v>0</v>
      </c>
      <c r="D82" s="6" t="s">
        <v>5</v>
      </c>
    </row>
    <row r="83" spans="1:4">
      <c r="A83" s="6" t="s">
        <v>11</v>
      </c>
      <c r="B83" s="6" t="s">
        <v>87</v>
      </c>
      <c r="C83" s="6">
        <v>250</v>
      </c>
      <c r="D83" s="6" t="s">
        <v>13</v>
      </c>
    </row>
    <row r="84" spans="1:4">
      <c r="A84" s="6" t="s">
        <v>14</v>
      </c>
      <c r="B84" s="6" t="s">
        <v>88</v>
      </c>
      <c r="C84" s="6">
        <v>400</v>
      </c>
      <c r="D84" s="6" t="s">
        <v>13</v>
      </c>
    </row>
    <row r="85" spans="1:4">
      <c r="A85" s="6" t="s">
        <v>16</v>
      </c>
      <c r="B85" s="6" t="s">
        <v>89</v>
      </c>
      <c r="C85" s="6">
        <v>300</v>
      </c>
      <c r="D85" s="6" t="s">
        <v>13</v>
      </c>
    </row>
    <row r="86" spans="1:4">
      <c r="A86" s="6" t="s">
        <v>18</v>
      </c>
      <c r="B86" s="6" t="s">
        <v>90</v>
      </c>
      <c r="C86" s="6">
        <v>250</v>
      </c>
      <c r="D86" s="6" t="s">
        <v>13</v>
      </c>
    </row>
    <row r="87" spans="1:4">
      <c r="A87" s="6" t="s">
        <v>0</v>
      </c>
      <c r="B87" s="6" t="s">
        <v>91</v>
      </c>
      <c r="C87" s="6">
        <v>8</v>
      </c>
      <c r="D87" s="6" t="s">
        <v>2</v>
      </c>
    </row>
    <row r="88" spans="1:4">
      <c r="A88" s="6" t="s">
        <v>286</v>
      </c>
      <c r="B88" s="6" t="s">
        <v>291</v>
      </c>
      <c r="C88" s="6">
        <v>0</v>
      </c>
      <c r="D88" s="6" t="s">
        <v>7</v>
      </c>
    </row>
    <row r="89" spans="1:4">
      <c r="A89" s="6" t="s">
        <v>21</v>
      </c>
      <c r="B89" s="6" t="s">
        <v>92</v>
      </c>
      <c r="C89" s="6">
        <v>142.75</v>
      </c>
      <c r="D89" s="6" t="s">
        <v>23</v>
      </c>
    </row>
    <row r="90" spans="1:4">
      <c r="A90" s="6" t="s">
        <v>3</v>
      </c>
      <c r="B90" s="6" t="s">
        <v>93</v>
      </c>
      <c r="C90" s="6">
        <v>0.31</v>
      </c>
      <c r="D90" s="6" t="s">
        <v>5</v>
      </c>
    </row>
    <row r="91" spans="1:4">
      <c r="A91" s="6" t="s">
        <v>11</v>
      </c>
      <c r="B91" s="6" t="s">
        <v>94</v>
      </c>
      <c r="C91" s="6">
        <v>200</v>
      </c>
      <c r="D91" s="6" t="s">
        <v>13</v>
      </c>
    </row>
    <row r="92" spans="1:4">
      <c r="A92" s="6" t="s">
        <v>14</v>
      </c>
      <c r="B92" s="6" t="s">
        <v>95</v>
      </c>
      <c r="C92" s="6">
        <v>350</v>
      </c>
      <c r="D92" s="6" t="s">
        <v>13</v>
      </c>
    </row>
    <row r="93" spans="1:4">
      <c r="A93" s="6" t="s">
        <v>16</v>
      </c>
      <c r="B93" s="6" t="s">
        <v>96</v>
      </c>
      <c r="C93" s="6">
        <v>0</v>
      </c>
      <c r="D93" s="6" t="s">
        <v>13</v>
      </c>
    </row>
    <row r="94" spans="1:4">
      <c r="A94" s="6" t="s">
        <v>18</v>
      </c>
      <c r="B94" s="6" t="s">
        <v>97</v>
      </c>
      <c r="C94" s="6">
        <v>250</v>
      </c>
      <c r="D94" s="6" t="s">
        <v>13</v>
      </c>
    </row>
    <row r="95" spans="1:4">
      <c r="A95" s="6" t="s">
        <v>0</v>
      </c>
      <c r="B95" s="6" t="s">
        <v>98</v>
      </c>
      <c r="C95" s="6">
        <v>5.5</v>
      </c>
      <c r="D95" s="6" t="s">
        <v>2</v>
      </c>
    </row>
    <row r="96" spans="1:4">
      <c r="A96" s="6" t="s">
        <v>21</v>
      </c>
      <c r="B96" s="6" t="s">
        <v>99</v>
      </c>
      <c r="C96" s="6">
        <v>145</v>
      </c>
      <c r="D96" s="6" t="s">
        <v>23</v>
      </c>
    </row>
    <row r="97" spans="1:4">
      <c r="A97" s="6" t="s">
        <v>3</v>
      </c>
      <c r="B97" s="6" t="s">
        <v>100</v>
      </c>
      <c r="C97" s="6">
        <v>0.27</v>
      </c>
      <c r="D97" s="6" t="s">
        <v>5</v>
      </c>
    </row>
    <row r="98" spans="1:4">
      <c r="A98" s="6" t="s">
        <v>8</v>
      </c>
      <c r="B98" s="6" t="s">
        <v>101</v>
      </c>
      <c r="C98" s="6">
        <v>60</v>
      </c>
      <c r="D98" s="6" t="s">
        <v>7</v>
      </c>
    </row>
    <row r="99" spans="1:4">
      <c r="A99" s="6" t="s">
        <v>8</v>
      </c>
      <c r="B99" s="6" t="s">
        <v>101</v>
      </c>
      <c r="C99" s="6">
        <v>60</v>
      </c>
      <c r="D99" s="6" t="s">
        <v>7</v>
      </c>
    </row>
    <row r="100" spans="1:4">
      <c r="A100" s="6" t="s">
        <v>11</v>
      </c>
      <c r="B100" s="6" t="s">
        <v>102</v>
      </c>
      <c r="C100" s="6">
        <v>0</v>
      </c>
      <c r="D100" s="6" t="s">
        <v>13</v>
      </c>
    </row>
    <row r="101" spans="1:4">
      <c r="A101" s="6" t="s">
        <v>14</v>
      </c>
      <c r="B101" s="6" t="s">
        <v>103</v>
      </c>
      <c r="C101" s="6">
        <v>550</v>
      </c>
      <c r="D101" s="6" t="s">
        <v>13</v>
      </c>
    </row>
    <row r="102" spans="1:4">
      <c r="A102" s="6" t="s">
        <v>16</v>
      </c>
      <c r="B102" s="6" t="s">
        <v>104</v>
      </c>
      <c r="C102" s="6">
        <v>350</v>
      </c>
      <c r="D102" s="6" t="s">
        <v>13</v>
      </c>
    </row>
    <row r="103" spans="1:4">
      <c r="A103" s="6" t="s">
        <v>18</v>
      </c>
      <c r="B103" s="6" t="s">
        <v>105</v>
      </c>
      <c r="C103" s="6">
        <v>150</v>
      </c>
      <c r="D103" s="6" t="s">
        <v>13</v>
      </c>
    </row>
    <row r="104" spans="1:4">
      <c r="A104" s="6" t="s">
        <v>0</v>
      </c>
      <c r="B104" s="6" t="s">
        <v>106</v>
      </c>
      <c r="C104" s="6">
        <v>7.5</v>
      </c>
      <c r="D104" s="6" t="s">
        <v>2</v>
      </c>
    </row>
    <row r="105" spans="1:4">
      <c r="A105" s="6" t="s">
        <v>21</v>
      </c>
      <c r="B105" s="6" t="s">
        <v>107</v>
      </c>
      <c r="C105" s="6">
        <v>144</v>
      </c>
      <c r="D105" s="6" t="s">
        <v>23</v>
      </c>
    </row>
    <row r="106" spans="1:4">
      <c r="A106" s="6" t="s">
        <v>3</v>
      </c>
      <c r="B106" s="6" t="s">
        <v>108</v>
      </c>
      <c r="C106" s="6">
        <v>0</v>
      </c>
      <c r="D106" s="6" t="s">
        <v>5</v>
      </c>
    </row>
    <row r="107" spans="1:4">
      <c r="A107" s="6" t="s">
        <v>8</v>
      </c>
      <c r="B107" s="6" t="s">
        <v>109</v>
      </c>
      <c r="C107" s="6">
        <v>30</v>
      </c>
      <c r="D107" s="6" t="s">
        <v>7</v>
      </c>
    </row>
    <row r="108" spans="1:4">
      <c r="A108" s="6" t="s">
        <v>8</v>
      </c>
      <c r="B108" s="6" t="s">
        <v>109</v>
      </c>
      <c r="C108" s="6">
        <v>30</v>
      </c>
      <c r="D108" s="6" t="s">
        <v>7</v>
      </c>
    </row>
    <row r="109" spans="1:4">
      <c r="A109" s="6" t="s">
        <v>11</v>
      </c>
      <c r="B109" s="6" t="s">
        <v>110</v>
      </c>
      <c r="C109" s="6">
        <v>400</v>
      </c>
      <c r="D109" s="6" t="s">
        <v>13</v>
      </c>
    </row>
    <row r="110" spans="1:4">
      <c r="A110" s="6" t="s">
        <v>14</v>
      </c>
      <c r="B110" s="6" t="s">
        <v>111</v>
      </c>
      <c r="C110" s="6">
        <v>500</v>
      </c>
      <c r="D110" s="6" t="s">
        <v>13</v>
      </c>
    </row>
    <row r="111" spans="1:4">
      <c r="A111" s="6" t="s">
        <v>16</v>
      </c>
      <c r="B111" s="6" t="s">
        <v>112</v>
      </c>
      <c r="C111" s="6">
        <v>300</v>
      </c>
      <c r="D111" s="6" t="s">
        <v>13</v>
      </c>
    </row>
    <row r="112" spans="1:4">
      <c r="A112" s="6" t="s">
        <v>0</v>
      </c>
      <c r="B112" s="6" t="s">
        <v>113</v>
      </c>
      <c r="C112" s="6">
        <v>7.5</v>
      </c>
      <c r="D112" s="6" t="s">
        <v>2</v>
      </c>
    </row>
    <row r="113" spans="1:4">
      <c r="A113" s="6" t="s">
        <v>21</v>
      </c>
      <c r="B113" s="6" t="s">
        <v>114</v>
      </c>
      <c r="C113" s="6">
        <v>143.5</v>
      </c>
      <c r="D113" s="6" t="s">
        <v>23</v>
      </c>
    </row>
    <row r="114" spans="1:4">
      <c r="A114" s="6" t="s">
        <v>3</v>
      </c>
      <c r="B114" s="6" t="s">
        <v>115</v>
      </c>
      <c r="C114" s="6">
        <v>0</v>
      </c>
      <c r="D114" s="6" t="s">
        <v>5</v>
      </c>
    </row>
    <row r="115" spans="1:4">
      <c r="A115" s="6" t="s">
        <v>8</v>
      </c>
      <c r="B115" s="6" t="s">
        <v>116</v>
      </c>
      <c r="C115" s="6">
        <v>60</v>
      </c>
      <c r="D115" s="6" t="s">
        <v>7</v>
      </c>
    </row>
    <row r="116" spans="1:4">
      <c r="A116" s="6" t="s">
        <v>8</v>
      </c>
      <c r="B116" s="6" t="s">
        <v>116</v>
      </c>
      <c r="C116" s="6">
        <v>60</v>
      </c>
      <c r="D116" s="6" t="s">
        <v>7</v>
      </c>
    </row>
    <row r="117" spans="1:4">
      <c r="A117" s="6" t="s">
        <v>11</v>
      </c>
      <c r="B117" s="6" t="s">
        <v>117</v>
      </c>
      <c r="C117" s="6">
        <v>0</v>
      </c>
      <c r="D117" s="6" t="s">
        <v>13</v>
      </c>
    </row>
    <row r="118" spans="1:4">
      <c r="A118" s="6" t="s">
        <v>14</v>
      </c>
      <c r="B118" s="6" t="s">
        <v>118</v>
      </c>
      <c r="C118" s="6">
        <v>400</v>
      </c>
      <c r="D118" s="6" t="s">
        <v>13</v>
      </c>
    </row>
    <row r="119" spans="1:4">
      <c r="A119" s="6" t="s">
        <v>16</v>
      </c>
      <c r="B119" s="6" t="s">
        <v>119</v>
      </c>
      <c r="C119" s="6">
        <v>200</v>
      </c>
      <c r="D119" s="6" t="s">
        <v>13</v>
      </c>
    </row>
    <row r="120" spans="1:4">
      <c r="A120" s="6" t="s">
        <v>18</v>
      </c>
      <c r="B120" s="6" t="s">
        <v>120</v>
      </c>
      <c r="C120" s="6">
        <v>0</v>
      </c>
      <c r="D120" s="6" t="s">
        <v>13</v>
      </c>
    </row>
    <row r="121" spans="1:4">
      <c r="A121" s="6" t="s">
        <v>0</v>
      </c>
      <c r="B121" s="6" t="s">
        <v>121</v>
      </c>
      <c r="C121" s="6">
        <v>7</v>
      </c>
      <c r="D121" s="6" t="s">
        <v>2</v>
      </c>
    </row>
    <row r="122" spans="1:4">
      <c r="A122" s="6" t="s">
        <v>21</v>
      </c>
      <c r="B122" s="6" t="s">
        <v>122</v>
      </c>
      <c r="C122" s="6">
        <v>142</v>
      </c>
      <c r="D122" s="6" t="s">
        <v>23</v>
      </c>
    </row>
    <row r="123" spans="1:4">
      <c r="A123" s="6" t="s">
        <v>3</v>
      </c>
      <c r="B123" s="6" t="s">
        <v>123</v>
      </c>
      <c r="C123" s="6">
        <v>0</v>
      </c>
      <c r="D123" s="6" t="s">
        <v>5</v>
      </c>
    </row>
    <row r="124" spans="1:4">
      <c r="A124" s="6" t="s">
        <v>8</v>
      </c>
      <c r="B124" s="6" t="s">
        <v>124</v>
      </c>
      <c r="C124" s="6">
        <v>30</v>
      </c>
      <c r="D124" s="6" t="s">
        <v>7</v>
      </c>
    </row>
    <row r="125" spans="1:4">
      <c r="A125" s="6" t="s">
        <v>8</v>
      </c>
      <c r="B125" s="6" t="s">
        <v>124</v>
      </c>
      <c r="C125" s="6">
        <v>30</v>
      </c>
      <c r="D125" s="6" t="s">
        <v>7</v>
      </c>
    </row>
    <row r="126" spans="1:4">
      <c r="A126" s="6" t="s">
        <v>11</v>
      </c>
      <c r="B126" s="6" t="s">
        <v>125</v>
      </c>
      <c r="C126" s="6">
        <v>150</v>
      </c>
      <c r="D126" s="6" t="s">
        <v>13</v>
      </c>
    </row>
    <row r="127" spans="1:4">
      <c r="A127" s="6" t="s">
        <v>14</v>
      </c>
      <c r="B127" s="6" t="s">
        <v>126</v>
      </c>
      <c r="C127" s="6">
        <v>450</v>
      </c>
      <c r="D127" s="6" t="s">
        <v>13</v>
      </c>
    </row>
    <row r="128" spans="1:4">
      <c r="A128" s="6" t="s">
        <v>16</v>
      </c>
      <c r="B128" s="6" t="s">
        <v>127</v>
      </c>
      <c r="C128" s="6">
        <v>300</v>
      </c>
      <c r="D128" s="6" t="s">
        <v>13</v>
      </c>
    </row>
    <row r="129" spans="1:4">
      <c r="A129" s="6" t="s">
        <v>18</v>
      </c>
      <c r="B129" s="6" t="s">
        <v>128</v>
      </c>
      <c r="C129" s="6">
        <v>300</v>
      </c>
      <c r="D129" s="6" t="s">
        <v>13</v>
      </c>
    </row>
    <row r="130" spans="1:4">
      <c r="A130" s="6" t="s">
        <v>0</v>
      </c>
      <c r="B130" s="6" t="s">
        <v>129</v>
      </c>
      <c r="C130" s="6">
        <v>5</v>
      </c>
      <c r="D130" s="6" t="s">
        <v>2</v>
      </c>
    </row>
    <row r="131" spans="1:4">
      <c r="A131" s="6" t="s">
        <v>286</v>
      </c>
      <c r="B131" s="6" t="s">
        <v>292</v>
      </c>
      <c r="C131" s="6">
        <v>0</v>
      </c>
      <c r="D131" s="6" t="s">
        <v>7</v>
      </c>
    </row>
    <row r="132" spans="1:4">
      <c r="A132" s="6" t="s">
        <v>21</v>
      </c>
      <c r="B132" s="6" t="s">
        <v>130</v>
      </c>
      <c r="C132" s="6">
        <v>142</v>
      </c>
      <c r="D132" s="6" t="s">
        <v>23</v>
      </c>
    </row>
    <row r="133" spans="1:4">
      <c r="A133" s="6" t="s">
        <v>3</v>
      </c>
      <c r="B133" s="6" t="s">
        <v>131</v>
      </c>
      <c r="C133" s="6">
        <v>0</v>
      </c>
      <c r="D133" s="6" t="s">
        <v>5</v>
      </c>
    </row>
    <row r="134" spans="1:4">
      <c r="A134" s="6" t="s">
        <v>11</v>
      </c>
      <c r="B134" s="6" t="s">
        <v>132</v>
      </c>
      <c r="C134" s="6">
        <v>100</v>
      </c>
      <c r="D134" s="6" t="s">
        <v>13</v>
      </c>
    </row>
    <row r="135" spans="1:4">
      <c r="A135" s="6" t="s">
        <v>14</v>
      </c>
      <c r="B135" s="6" t="s">
        <v>133</v>
      </c>
      <c r="C135" s="6">
        <v>400</v>
      </c>
      <c r="D135" s="6" t="s">
        <v>13</v>
      </c>
    </row>
    <row r="136" spans="1:4">
      <c r="A136" s="6" t="s">
        <v>16</v>
      </c>
      <c r="B136" s="6" t="s">
        <v>134</v>
      </c>
      <c r="C136" s="6">
        <v>300</v>
      </c>
      <c r="D136" s="6" t="s">
        <v>13</v>
      </c>
    </row>
    <row r="137" spans="1:4">
      <c r="A137" s="6" t="s">
        <v>18</v>
      </c>
      <c r="B137" s="6" t="s">
        <v>135</v>
      </c>
      <c r="C137" s="6">
        <v>250</v>
      </c>
      <c r="D137" s="6" t="s">
        <v>13</v>
      </c>
    </row>
    <row r="138" spans="1:4">
      <c r="A138" s="6" t="s">
        <v>0</v>
      </c>
      <c r="B138" s="6" t="s">
        <v>136</v>
      </c>
      <c r="C138" s="6">
        <v>8.5</v>
      </c>
      <c r="D138" s="6" t="s">
        <v>2</v>
      </c>
    </row>
    <row r="139" spans="1:4">
      <c r="A139" s="6" t="s">
        <v>286</v>
      </c>
      <c r="B139" s="6" t="s">
        <v>293</v>
      </c>
      <c r="C139" s="6">
        <v>0</v>
      </c>
      <c r="D139" s="6" t="s">
        <v>7</v>
      </c>
    </row>
    <row r="140" spans="1:4">
      <c r="A140" s="6" t="s">
        <v>21</v>
      </c>
      <c r="B140" s="6" t="s">
        <v>137</v>
      </c>
      <c r="C140" s="6">
        <v>143</v>
      </c>
      <c r="D140" s="6" t="s">
        <v>23</v>
      </c>
    </row>
    <row r="141" spans="1:4">
      <c r="A141" s="6" t="s">
        <v>3</v>
      </c>
      <c r="B141" s="6" t="s">
        <v>138</v>
      </c>
      <c r="C141" s="6">
        <v>0.03</v>
      </c>
      <c r="D141" s="6" t="s">
        <v>5</v>
      </c>
    </row>
    <row r="142" spans="1:4">
      <c r="A142" s="6" t="s">
        <v>11</v>
      </c>
      <c r="B142" s="6" t="s">
        <v>139</v>
      </c>
      <c r="C142" s="6">
        <v>200</v>
      </c>
      <c r="D142" s="6" t="s">
        <v>13</v>
      </c>
    </row>
    <row r="143" spans="1:4">
      <c r="A143" s="6" t="s">
        <v>14</v>
      </c>
      <c r="B143" s="6" t="s">
        <v>140</v>
      </c>
      <c r="C143" s="6">
        <v>600</v>
      </c>
      <c r="D143" s="6" t="s">
        <v>13</v>
      </c>
    </row>
    <row r="144" spans="1:4">
      <c r="A144" s="6" t="s">
        <v>16</v>
      </c>
      <c r="B144" s="6" t="s">
        <v>141</v>
      </c>
      <c r="C144" s="6">
        <v>400</v>
      </c>
      <c r="D144" s="6" t="s">
        <v>13</v>
      </c>
    </row>
    <row r="145" spans="1:4">
      <c r="A145" s="6" t="s">
        <v>18</v>
      </c>
      <c r="B145" s="6" t="s">
        <v>142</v>
      </c>
      <c r="C145" s="6">
        <v>300</v>
      </c>
      <c r="D145" s="6" t="s">
        <v>13</v>
      </c>
    </row>
    <row r="146" spans="1:4">
      <c r="A146" s="6" t="s">
        <v>0</v>
      </c>
      <c r="B146" s="6" t="s">
        <v>143</v>
      </c>
      <c r="C146" s="6">
        <v>8</v>
      </c>
      <c r="D146" s="6" t="s">
        <v>2</v>
      </c>
    </row>
    <row r="147" spans="1:4">
      <c r="A147" s="6" t="s">
        <v>21</v>
      </c>
      <c r="B147" s="6" t="s">
        <v>144</v>
      </c>
      <c r="C147" s="6">
        <v>142.75</v>
      </c>
      <c r="D147" s="6" t="s">
        <v>23</v>
      </c>
    </row>
    <row r="148" spans="1:4">
      <c r="A148" s="6" t="s">
        <v>6</v>
      </c>
      <c r="B148" s="6" t="s">
        <v>145</v>
      </c>
      <c r="C148" s="6">
        <v>60</v>
      </c>
      <c r="D148" s="6" t="s">
        <v>7</v>
      </c>
    </row>
    <row r="149" spans="1:4">
      <c r="A149" s="6" t="s">
        <v>3</v>
      </c>
      <c r="B149" s="6" t="s">
        <v>146</v>
      </c>
      <c r="C149" s="6">
        <v>0</v>
      </c>
      <c r="D149" s="6" t="s">
        <v>5</v>
      </c>
    </row>
    <row r="150" spans="1:4">
      <c r="A150" s="6" t="s">
        <v>11</v>
      </c>
      <c r="B150" s="6" t="s">
        <v>147</v>
      </c>
      <c r="C150" s="6">
        <v>150</v>
      </c>
      <c r="D150" s="6" t="s">
        <v>13</v>
      </c>
    </row>
    <row r="151" spans="1:4">
      <c r="A151" s="6" t="s">
        <v>14</v>
      </c>
      <c r="B151" s="6" t="s">
        <v>148</v>
      </c>
      <c r="C151" s="6">
        <v>650</v>
      </c>
      <c r="D151" s="6" t="s">
        <v>13</v>
      </c>
    </row>
    <row r="152" spans="1:4">
      <c r="A152" s="6" t="s">
        <v>16</v>
      </c>
      <c r="B152" s="6" t="s">
        <v>149</v>
      </c>
      <c r="C152" s="6">
        <v>350</v>
      </c>
      <c r="D152" s="6" t="s">
        <v>13</v>
      </c>
    </row>
    <row r="153" spans="1:4">
      <c r="A153" s="6" t="s">
        <v>18</v>
      </c>
      <c r="B153" s="6" t="s">
        <v>150</v>
      </c>
      <c r="C153" s="6">
        <v>250</v>
      </c>
      <c r="D153" s="6" t="s">
        <v>13</v>
      </c>
    </row>
    <row r="154" spans="1:4">
      <c r="A154" s="6" t="s">
        <v>0</v>
      </c>
      <c r="B154" s="6" t="s">
        <v>151</v>
      </c>
      <c r="C154" s="6">
        <v>7</v>
      </c>
      <c r="D154" s="6" t="s">
        <v>2</v>
      </c>
    </row>
    <row r="155" spans="1:4">
      <c r="A155" s="6" t="s">
        <v>21</v>
      </c>
      <c r="B155" s="6" t="s">
        <v>152</v>
      </c>
      <c r="C155" s="6">
        <v>143</v>
      </c>
      <c r="D155" s="6" t="s">
        <v>23</v>
      </c>
    </row>
    <row r="156" spans="1:4">
      <c r="A156" s="6" t="s">
        <v>3</v>
      </c>
      <c r="B156" s="6" t="s">
        <v>153</v>
      </c>
      <c r="C156" s="6">
        <v>0.16</v>
      </c>
      <c r="D156" s="6" t="s">
        <v>5</v>
      </c>
    </row>
    <row r="157" spans="1:4">
      <c r="A157" s="6" t="s">
        <v>8</v>
      </c>
      <c r="B157" s="6" t="s">
        <v>154</v>
      </c>
      <c r="C157" s="6">
        <v>60</v>
      </c>
      <c r="D157" s="6" t="s">
        <v>7</v>
      </c>
    </row>
    <row r="158" spans="1:4">
      <c r="A158" s="6" t="s">
        <v>8</v>
      </c>
      <c r="B158" s="6" t="s">
        <v>154</v>
      </c>
      <c r="C158" s="6">
        <v>60</v>
      </c>
      <c r="D158" s="6" t="s">
        <v>7</v>
      </c>
    </row>
    <row r="159" spans="1:4">
      <c r="A159" s="6" t="s">
        <v>11</v>
      </c>
      <c r="B159" s="6" t="s">
        <v>155</v>
      </c>
      <c r="C159" s="6">
        <v>100</v>
      </c>
      <c r="D159" s="6" t="s">
        <v>13</v>
      </c>
    </row>
    <row r="160" spans="1:4">
      <c r="A160" s="6" t="s">
        <v>14</v>
      </c>
      <c r="B160" s="6" t="s">
        <v>156</v>
      </c>
      <c r="C160" s="6">
        <v>500</v>
      </c>
      <c r="D160" s="6" t="s">
        <v>13</v>
      </c>
    </row>
    <row r="161" spans="1:4">
      <c r="A161" s="6" t="s">
        <v>16</v>
      </c>
      <c r="B161" s="6" t="s">
        <v>157</v>
      </c>
      <c r="C161" s="6">
        <v>300</v>
      </c>
      <c r="D161" s="6" t="s">
        <v>13</v>
      </c>
    </row>
    <row r="162" spans="1:4">
      <c r="A162" s="6" t="s">
        <v>18</v>
      </c>
      <c r="B162" s="6" t="s">
        <v>158</v>
      </c>
      <c r="C162" s="6">
        <v>200</v>
      </c>
      <c r="D162" s="6" t="s">
        <v>13</v>
      </c>
    </row>
    <row r="163" spans="1:4">
      <c r="A163" s="6" t="s">
        <v>0</v>
      </c>
      <c r="B163" s="6" t="s">
        <v>159</v>
      </c>
      <c r="C163" s="6">
        <v>7</v>
      </c>
      <c r="D163" s="6" t="s">
        <v>2</v>
      </c>
    </row>
    <row r="164" spans="1:4">
      <c r="A164" s="6" t="s">
        <v>21</v>
      </c>
      <c r="B164" s="6" t="s">
        <v>160</v>
      </c>
      <c r="C164" s="6">
        <v>142.5</v>
      </c>
      <c r="D164" s="6" t="s">
        <v>23</v>
      </c>
    </row>
    <row r="165" spans="1:4">
      <c r="A165" s="6" t="s">
        <v>6</v>
      </c>
      <c r="B165" s="6" t="s">
        <v>161</v>
      </c>
      <c r="C165" s="6">
        <v>50</v>
      </c>
      <c r="D165" s="6" t="s">
        <v>7</v>
      </c>
    </row>
    <row r="166" spans="1:4">
      <c r="A166" s="6" t="s">
        <v>3</v>
      </c>
      <c r="B166" s="6" t="s">
        <v>162</v>
      </c>
      <c r="C166" s="6">
        <v>0</v>
      </c>
      <c r="D166" s="6" t="s">
        <v>5</v>
      </c>
    </row>
    <row r="167" spans="1:4">
      <c r="A167" s="6" t="s">
        <v>8</v>
      </c>
      <c r="B167" s="6" t="s">
        <v>163</v>
      </c>
      <c r="C167" s="6">
        <v>30</v>
      </c>
      <c r="D167" s="6" t="s">
        <v>7</v>
      </c>
    </row>
    <row r="168" spans="1:4">
      <c r="A168" s="6" t="s">
        <v>11</v>
      </c>
      <c r="B168" s="6" t="s">
        <v>164</v>
      </c>
      <c r="C168" s="6">
        <v>50</v>
      </c>
      <c r="D168" s="6" t="s">
        <v>13</v>
      </c>
    </row>
    <row r="169" spans="1:4">
      <c r="A169" s="6" t="s">
        <v>14</v>
      </c>
      <c r="B169" s="6" t="s">
        <v>165</v>
      </c>
      <c r="C169" s="6">
        <v>450</v>
      </c>
      <c r="D169" s="6" t="s">
        <v>13</v>
      </c>
    </row>
    <row r="170" spans="1:4">
      <c r="A170" s="6" t="s">
        <v>16</v>
      </c>
      <c r="B170" s="6" t="s">
        <v>166</v>
      </c>
      <c r="C170" s="6">
        <v>400</v>
      </c>
      <c r="D170" s="6" t="s">
        <v>13</v>
      </c>
    </row>
    <row r="171" spans="1:4">
      <c r="A171" s="6" t="s">
        <v>18</v>
      </c>
      <c r="B171" s="6" t="s">
        <v>167</v>
      </c>
      <c r="C171" s="6">
        <v>300</v>
      </c>
      <c r="D171" s="6" t="s">
        <v>13</v>
      </c>
    </row>
    <row r="172" spans="1:4">
      <c r="A172" s="6" t="s">
        <v>0</v>
      </c>
      <c r="B172" s="6" t="s">
        <v>168</v>
      </c>
      <c r="C172" s="6">
        <v>7.5</v>
      </c>
      <c r="D172" s="6" t="s">
        <v>2</v>
      </c>
    </row>
    <row r="173" spans="1:4">
      <c r="A173" s="6" t="s">
        <v>21</v>
      </c>
      <c r="B173" s="6" t="s">
        <v>169</v>
      </c>
      <c r="C173" s="6">
        <v>142</v>
      </c>
      <c r="D173" s="6" t="s">
        <v>23</v>
      </c>
    </row>
    <row r="174" spans="1:4">
      <c r="A174" s="6" t="s">
        <v>3</v>
      </c>
      <c r="B174" s="6" t="s">
        <v>170</v>
      </c>
      <c r="C174" s="6">
        <v>0.01</v>
      </c>
      <c r="D174" s="6" t="s">
        <v>5</v>
      </c>
    </row>
    <row r="175" spans="1:4">
      <c r="A175" s="6" t="s">
        <v>8</v>
      </c>
      <c r="B175" s="6" t="s">
        <v>171</v>
      </c>
      <c r="C175" s="6">
        <v>60</v>
      </c>
      <c r="D175" s="6" t="s">
        <v>7</v>
      </c>
    </row>
    <row r="176" spans="1:4">
      <c r="A176" s="6" t="s">
        <v>8</v>
      </c>
      <c r="B176" s="6" t="s">
        <v>171</v>
      </c>
      <c r="C176" s="6">
        <v>60</v>
      </c>
      <c r="D176" s="6" t="s">
        <v>7</v>
      </c>
    </row>
    <row r="177" spans="1:4">
      <c r="A177" s="6" t="s">
        <v>11</v>
      </c>
      <c r="B177" s="6" t="s">
        <v>172</v>
      </c>
      <c r="C177" s="6">
        <v>0</v>
      </c>
      <c r="D177" s="6" t="s">
        <v>13</v>
      </c>
    </row>
    <row r="178" spans="1:4">
      <c r="A178" s="6" t="s">
        <v>14</v>
      </c>
      <c r="B178" s="6" t="s">
        <v>173</v>
      </c>
      <c r="C178" s="6">
        <v>450</v>
      </c>
      <c r="D178" s="6" t="s">
        <v>13</v>
      </c>
    </row>
    <row r="179" spans="1:4">
      <c r="A179" s="6" t="s">
        <v>16</v>
      </c>
      <c r="B179" s="6" t="s">
        <v>174</v>
      </c>
      <c r="C179" s="6">
        <v>0</v>
      </c>
      <c r="D179" s="6" t="s">
        <v>13</v>
      </c>
    </row>
    <row r="180" spans="1:4">
      <c r="A180" s="6" t="s">
        <v>18</v>
      </c>
      <c r="B180" s="6" t="s">
        <v>175</v>
      </c>
      <c r="C180" s="6">
        <v>200</v>
      </c>
      <c r="D180" s="6" t="s">
        <v>13</v>
      </c>
    </row>
    <row r="181" spans="1:4">
      <c r="A181" s="6" t="s">
        <v>0</v>
      </c>
      <c r="B181" s="6" t="s">
        <v>176</v>
      </c>
      <c r="C181" s="6">
        <v>7.5</v>
      </c>
      <c r="D181" s="6" t="s">
        <v>2</v>
      </c>
    </row>
    <row r="182" spans="1:4">
      <c r="A182" s="6" t="s">
        <v>21</v>
      </c>
      <c r="B182" s="6" t="s">
        <v>177</v>
      </c>
      <c r="C182" s="6">
        <v>143</v>
      </c>
      <c r="D182" s="6" t="s">
        <v>23</v>
      </c>
    </row>
    <row r="183" spans="1:4">
      <c r="A183" s="6" t="s">
        <v>6</v>
      </c>
      <c r="B183" s="6" t="s">
        <v>178</v>
      </c>
      <c r="C183" s="6">
        <v>50</v>
      </c>
      <c r="D183" s="6" t="s">
        <v>7</v>
      </c>
    </row>
    <row r="184" spans="1:4">
      <c r="A184" s="6" t="s">
        <v>3</v>
      </c>
      <c r="B184" s="6" t="s">
        <v>179</v>
      </c>
      <c r="C184" s="6">
        <v>0</v>
      </c>
      <c r="D184" s="6" t="s">
        <v>5</v>
      </c>
    </row>
    <row r="185" spans="1:4">
      <c r="A185" s="6" t="s">
        <v>8</v>
      </c>
      <c r="B185" s="6" t="s">
        <v>180</v>
      </c>
      <c r="C185" s="6">
        <v>30</v>
      </c>
      <c r="D185" s="6" t="s">
        <v>7</v>
      </c>
    </row>
    <row r="186" spans="1:4">
      <c r="A186" s="6" t="s">
        <v>8</v>
      </c>
      <c r="B186" s="6" t="s">
        <v>180</v>
      </c>
      <c r="C186" s="6">
        <v>30</v>
      </c>
      <c r="D186" s="6" t="s">
        <v>7</v>
      </c>
    </row>
    <row r="187" spans="1:4">
      <c r="A187" s="6" t="s">
        <v>11</v>
      </c>
      <c r="B187" s="6" t="s">
        <v>181</v>
      </c>
      <c r="C187" s="6">
        <v>100</v>
      </c>
      <c r="D187" s="6" t="s">
        <v>13</v>
      </c>
    </row>
    <row r="188" spans="1:4">
      <c r="A188" s="6" t="s">
        <v>14</v>
      </c>
      <c r="B188" s="6" t="s">
        <v>182</v>
      </c>
      <c r="C188" s="6">
        <v>400</v>
      </c>
      <c r="D188" s="6" t="s">
        <v>13</v>
      </c>
    </row>
    <row r="189" spans="1:4">
      <c r="A189" s="6" t="s">
        <v>16</v>
      </c>
      <c r="B189" s="6" t="s">
        <v>183</v>
      </c>
      <c r="C189" s="6">
        <v>300</v>
      </c>
      <c r="D189" s="6" t="s">
        <v>13</v>
      </c>
    </row>
    <row r="190" spans="1:4">
      <c r="A190" s="6" t="s">
        <v>18</v>
      </c>
      <c r="B190" s="6" t="s">
        <v>184</v>
      </c>
      <c r="C190" s="6">
        <v>0</v>
      </c>
      <c r="D190" s="6" t="s">
        <v>13</v>
      </c>
    </row>
    <row r="191" spans="1:4">
      <c r="A191" s="6" t="s">
        <v>0</v>
      </c>
      <c r="B191" s="6" t="s">
        <v>185</v>
      </c>
      <c r="C191" s="6">
        <v>5</v>
      </c>
      <c r="D191" s="6" t="s">
        <v>2</v>
      </c>
    </row>
    <row r="192" spans="1:4">
      <c r="A192" s="6" t="s">
        <v>286</v>
      </c>
      <c r="B192" s="6" t="s">
        <v>294</v>
      </c>
      <c r="C192" s="6">
        <v>0</v>
      </c>
      <c r="D192" s="6" t="s">
        <v>7</v>
      </c>
    </row>
    <row r="193" spans="1:4">
      <c r="A193" s="6" t="s">
        <v>21</v>
      </c>
      <c r="B193" s="6" t="s">
        <v>186</v>
      </c>
      <c r="C193" s="6">
        <v>142</v>
      </c>
      <c r="D193" s="6" t="s">
        <v>23</v>
      </c>
    </row>
    <row r="194" spans="1:4">
      <c r="A194" s="6" t="s">
        <v>3</v>
      </c>
      <c r="B194" s="6" t="s">
        <v>187</v>
      </c>
      <c r="C194" s="6">
        <v>0</v>
      </c>
      <c r="D194" s="6" t="s">
        <v>5</v>
      </c>
    </row>
    <row r="195" spans="1:4">
      <c r="A195" s="6" t="s">
        <v>11</v>
      </c>
      <c r="B195" s="6" t="s">
        <v>188</v>
      </c>
      <c r="C195" s="6">
        <v>50</v>
      </c>
      <c r="D195" s="6" t="s">
        <v>13</v>
      </c>
    </row>
    <row r="196" spans="1:4">
      <c r="A196" s="6" t="s">
        <v>14</v>
      </c>
      <c r="B196" s="6" t="s">
        <v>189</v>
      </c>
      <c r="C196" s="6">
        <v>450</v>
      </c>
      <c r="D196" s="6" t="s">
        <v>13</v>
      </c>
    </row>
    <row r="197" spans="1:4">
      <c r="A197" s="6" t="s">
        <v>16</v>
      </c>
      <c r="B197" s="6" t="s">
        <v>190</v>
      </c>
      <c r="C197" s="6">
        <v>300</v>
      </c>
      <c r="D197" s="6" t="s">
        <v>13</v>
      </c>
    </row>
    <row r="198" spans="1:4">
      <c r="A198" s="6" t="s">
        <v>18</v>
      </c>
      <c r="B198" s="6" t="s">
        <v>191</v>
      </c>
      <c r="C198" s="6">
        <v>200</v>
      </c>
      <c r="D198" s="6" t="s">
        <v>13</v>
      </c>
    </row>
    <row r="199" spans="1:4">
      <c r="A199" s="6" t="s">
        <v>0</v>
      </c>
      <c r="B199" s="6" t="s">
        <v>192</v>
      </c>
      <c r="C199" s="6">
        <v>7.5</v>
      </c>
      <c r="D199" s="6" t="s">
        <v>2</v>
      </c>
    </row>
    <row r="200" spans="1:4">
      <c r="A200" s="6" t="s">
        <v>286</v>
      </c>
      <c r="B200" s="6" t="s">
        <v>295</v>
      </c>
      <c r="C200" s="6">
        <v>0</v>
      </c>
      <c r="D200" s="6" t="s">
        <v>7</v>
      </c>
    </row>
    <row r="201" spans="1:4">
      <c r="A201" s="6" t="s">
        <v>21</v>
      </c>
      <c r="B201" s="6" t="s">
        <v>193</v>
      </c>
      <c r="C201" s="6">
        <v>142</v>
      </c>
      <c r="D201" s="6" t="s">
        <v>23</v>
      </c>
    </row>
    <row r="202" spans="1:4">
      <c r="A202" s="6" t="s">
        <v>3</v>
      </c>
      <c r="B202" s="6" t="s">
        <v>194</v>
      </c>
      <c r="C202" s="6">
        <v>0.01</v>
      </c>
      <c r="D202" s="6" t="s">
        <v>5</v>
      </c>
    </row>
    <row r="203" spans="1:4">
      <c r="A203" s="6" t="s">
        <v>11</v>
      </c>
      <c r="B203" s="6" t="s">
        <v>195</v>
      </c>
      <c r="C203" s="6">
        <v>0</v>
      </c>
      <c r="D203" s="6" t="s">
        <v>13</v>
      </c>
    </row>
    <row r="204" spans="1:4">
      <c r="A204" s="6" t="s">
        <v>14</v>
      </c>
      <c r="B204" s="6" t="s">
        <v>196</v>
      </c>
      <c r="C204" s="6">
        <v>550</v>
      </c>
      <c r="D204" s="6" t="s">
        <v>13</v>
      </c>
    </row>
    <row r="205" spans="1:4">
      <c r="A205" s="6" t="s">
        <v>16</v>
      </c>
      <c r="B205" s="6" t="s">
        <v>197</v>
      </c>
      <c r="C205" s="6">
        <v>0</v>
      </c>
      <c r="D205" s="6" t="s">
        <v>13</v>
      </c>
    </row>
    <row r="206" spans="1:4">
      <c r="A206" s="6" t="s">
        <v>18</v>
      </c>
      <c r="B206" s="6" t="s">
        <v>198</v>
      </c>
      <c r="C206" s="6">
        <v>350</v>
      </c>
      <c r="D206" s="6" t="s">
        <v>13</v>
      </c>
    </row>
    <row r="207" spans="1:4">
      <c r="A207" s="6" t="s">
        <v>0</v>
      </c>
      <c r="B207" s="6" t="s">
        <v>199</v>
      </c>
      <c r="C207" s="6">
        <v>8</v>
      </c>
      <c r="D207" s="6" t="s">
        <v>2</v>
      </c>
    </row>
    <row r="208" spans="1:4">
      <c r="A208" s="6" t="s">
        <v>286</v>
      </c>
      <c r="B208" s="6" t="s">
        <v>296</v>
      </c>
      <c r="C208" s="6">
        <v>0</v>
      </c>
      <c r="D208" s="6" t="s">
        <v>7</v>
      </c>
    </row>
    <row r="209" spans="1:4">
      <c r="A209" s="6" t="s">
        <v>21</v>
      </c>
      <c r="B209" s="6" t="s">
        <v>200</v>
      </c>
      <c r="C209" s="6">
        <v>142</v>
      </c>
      <c r="D209" s="6" t="s">
        <v>23</v>
      </c>
    </row>
    <row r="210" spans="1:4">
      <c r="A210" s="6" t="s">
        <v>6</v>
      </c>
      <c r="B210" s="6" t="s">
        <v>201</v>
      </c>
      <c r="C210" s="6">
        <v>60</v>
      </c>
      <c r="D210" s="6" t="s">
        <v>7</v>
      </c>
    </row>
    <row r="211" spans="1:4">
      <c r="A211" s="6" t="s">
        <v>3</v>
      </c>
      <c r="B211" s="6" t="s">
        <v>202</v>
      </c>
      <c r="C211" s="6">
        <v>7.0000000000000007E-2</v>
      </c>
      <c r="D211" s="6" t="s">
        <v>5</v>
      </c>
    </row>
    <row r="212" spans="1:4">
      <c r="A212" s="6" t="s">
        <v>11</v>
      </c>
      <c r="B212" s="6" t="s">
        <v>203</v>
      </c>
      <c r="C212" s="6">
        <v>0</v>
      </c>
      <c r="D212" s="6" t="s">
        <v>13</v>
      </c>
    </row>
    <row r="213" spans="1:4">
      <c r="A213" s="6" t="s">
        <v>14</v>
      </c>
      <c r="B213" s="6" t="s">
        <v>204</v>
      </c>
      <c r="C213" s="6">
        <v>500</v>
      </c>
      <c r="D213" s="6" t="s">
        <v>13</v>
      </c>
    </row>
    <row r="214" spans="1:4">
      <c r="A214" s="6" t="s">
        <v>16</v>
      </c>
      <c r="B214" s="6" t="s">
        <v>205</v>
      </c>
      <c r="C214" s="6">
        <v>350</v>
      </c>
      <c r="D214" s="6" t="s">
        <v>13</v>
      </c>
    </row>
    <row r="215" spans="1:4">
      <c r="A215" s="6" t="s">
        <v>18</v>
      </c>
      <c r="B215" s="6" t="s">
        <v>206</v>
      </c>
      <c r="C215" s="6">
        <v>250</v>
      </c>
      <c r="D215" s="6" t="s">
        <v>13</v>
      </c>
    </row>
    <row r="216" spans="1:4">
      <c r="A216" s="6" t="s">
        <v>0</v>
      </c>
      <c r="B216" s="6" t="s">
        <v>207</v>
      </c>
      <c r="C216" s="6">
        <v>7</v>
      </c>
      <c r="D216" s="6" t="s">
        <v>2</v>
      </c>
    </row>
    <row r="217" spans="1:4">
      <c r="A217" s="6" t="s">
        <v>21</v>
      </c>
      <c r="B217" s="6" t="s">
        <v>208</v>
      </c>
      <c r="C217" s="6">
        <v>140</v>
      </c>
      <c r="D217" s="6" t="s">
        <v>23</v>
      </c>
    </row>
    <row r="218" spans="1:4">
      <c r="A218" s="6" t="s">
        <v>3</v>
      </c>
      <c r="B218" s="6" t="s">
        <v>209</v>
      </c>
      <c r="C218" s="6">
        <v>0</v>
      </c>
      <c r="D218" s="6" t="s">
        <v>5</v>
      </c>
    </row>
    <row r="219" spans="1:4">
      <c r="A219" s="6" t="s">
        <v>8</v>
      </c>
      <c r="B219" s="6" t="s">
        <v>210</v>
      </c>
      <c r="C219" s="6">
        <v>60</v>
      </c>
      <c r="D219" s="6" t="s">
        <v>7</v>
      </c>
    </row>
    <row r="220" spans="1:4">
      <c r="A220" s="6" t="s">
        <v>8</v>
      </c>
      <c r="B220" s="6" t="s">
        <v>210</v>
      </c>
      <c r="C220" s="6">
        <v>60</v>
      </c>
      <c r="D220" s="6" t="s">
        <v>7</v>
      </c>
    </row>
    <row r="221" spans="1:4">
      <c r="A221" s="6" t="s">
        <v>11</v>
      </c>
      <c r="B221" s="6" t="s">
        <v>211</v>
      </c>
      <c r="C221" s="6">
        <v>100</v>
      </c>
      <c r="D221" s="6" t="s">
        <v>13</v>
      </c>
    </row>
    <row r="222" spans="1:4">
      <c r="A222" s="6" t="s">
        <v>14</v>
      </c>
      <c r="B222" s="6" t="s">
        <v>212</v>
      </c>
      <c r="C222" s="6">
        <v>600</v>
      </c>
      <c r="D222" s="6" t="s">
        <v>13</v>
      </c>
    </row>
    <row r="223" spans="1:4">
      <c r="A223" s="6" t="s">
        <v>16</v>
      </c>
      <c r="B223" s="6" t="s">
        <v>213</v>
      </c>
      <c r="C223" s="6">
        <v>350</v>
      </c>
      <c r="D223" s="6" t="s">
        <v>13</v>
      </c>
    </row>
    <row r="224" spans="1:4">
      <c r="A224" s="6" t="s">
        <v>18</v>
      </c>
      <c r="B224" s="6" t="s">
        <v>214</v>
      </c>
      <c r="C224" s="6">
        <v>250</v>
      </c>
      <c r="D224" s="6" t="s">
        <v>13</v>
      </c>
    </row>
    <row r="225" spans="1:4">
      <c r="A225" s="6" t="s">
        <v>0</v>
      </c>
      <c r="B225" s="6" t="s">
        <v>215</v>
      </c>
      <c r="C225" s="6">
        <v>7.5</v>
      </c>
      <c r="D225" s="6" t="s">
        <v>2</v>
      </c>
    </row>
    <row r="226" spans="1:4">
      <c r="A226" s="6" t="s">
        <v>21</v>
      </c>
      <c r="B226" s="6" t="s">
        <v>216</v>
      </c>
      <c r="C226" s="6">
        <v>140.25</v>
      </c>
      <c r="D226" s="6" t="s">
        <v>23</v>
      </c>
    </row>
    <row r="227" spans="1:4">
      <c r="A227" s="6" t="s">
        <v>6</v>
      </c>
      <c r="B227" s="6" t="s">
        <v>217</v>
      </c>
      <c r="C227" s="6">
        <v>50</v>
      </c>
      <c r="D227" s="6" t="s">
        <v>7</v>
      </c>
    </row>
    <row r="228" spans="1:4">
      <c r="A228" s="6" t="s">
        <v>3</v>
      </c>
      <c r="B228" s="6" t="s">
        <v>218</v>
      </c>
      <c r="C228" s="6">
        <v>0.02</v>
      </c>
      <c r="D228" s="6" t="s">
        <v>5</v>
      </c>
    </row>
    <row r="229" spans="1:4">
      <c r="A229" s="6" t="s">
        <v>8</v>
      </c>
      <c r="B229" s="6" t="s">
        <v>219</v>
      </c>
      <c r="C229" s="6">
        <v>30</v>
      </c>
      <c r="D229" s="6" t="s">
        <v>7</v>
      </c>
    </row>
    <row r="230" spans="1:4">
      <c r="A230" s="6" t="s">
        <v>8</v>
      </c>
      <c r="B230" s="6" t="s">
        <v>219</v>
      </c>
      <c r="C230" s="6">
        <v>30</v>
      </c>
      <c r="D230" s="6" t="s">
        <v>7</v>
      </c>
    </row>
    <row r="231" spans="1:4">
      <c r="A231" s="6" t="s">
        <v>11</v>
      </c>
      <c r="B231" s="6" t="s">
        <v>220</v>
      </c>
      <c r="C231" s="6">
        <v>200</v>
      </c>
      <c r="D231" s="6" t="s">
        <v>13</v>
      </c>
    </row>
    <row r="232" spans="1:4">
      <c r="A232" s="6" t="s">
        <v>14</v>
      </c>
      <c r="B232" s="6" t="s">
        <v>221</v>
      </c>
      <c r="C232" s="6">
        <v>450</v>
      </c>
      <c r="D232" s="6" t="s">
        <v>13</v>
      </c>
    </row>
    <row r="233" spans="1:4">
      <c r="A233" s="6" t="s">
        <v>16</v>
      </c>
      <c r="B233" s="6" t="s">
        <v>222</v>
      </c>
      <c r="C233" s="6">
        <v>300</v>
      </c>
      <c r="D233" s="6" t="s">
        <v>13</v>
      </c>
    </row>
    <row r="234" spans="1:4">
      <c r="A234" s="6" t="s">
        <v>18</v>
      </c>
      <c r="B234" s="6" t="s">
        <v>223</v>
      </c>
      <c r="C234" s="6">
        <v>300</v>
      </c>
      <c r="D234" s="6" t="s">
        <v>13</v>
      </c>
    </row>
    <row r="235" spans="1:4">
      <c r="A235" s="6" t="s">
        <v>0</v>
      </c>
      <c r="B235" s="6" t="s">
        <v>224</v>
      </c>
      <c r="C235" s="6">
        <v>6.5</v>
      </c>
      <c r="D235" s="6" t="s">
        <v>2</v>
      </c>
    </row>
    <row r="236" spans="1:4">
      <c r="A236" s="6" t="s">
        <v>286</v>
      </c>
      <c r="B236" s="6" t="s">
        <v>297</v>
      </c>
      <c r="C236" s="6">
        <v>0</v>
      </c>
      <c r="D236" s="6" t="s">
        <v>7</v>
      </c>
    </row>
    <row r="237" spans="1:4">
      <c r="A237" s="6" t="s">
        <v>21</v>
      </c>
      <c r="B237" s="6" t="s">
        <v>225</v>
      </c>
      <c r="C237" s="6">
        <v>141</v>
      </c>
      <c r="D237" s="6" t="s">
        <v>23</v>
      </c>
    </row>
    <row r="238" spans="1:4">
      <c r="A238" s="6" t="s">
        <v>3</v>
      </c>
      <c r="B238" s="6" t="s">
        <v>226</v>
      </c>
      <c r="C238" s="6">
        <v>0</v>
      </c>
      <c r="D238" s="6" t="s">
        <v>5</v>
      </c>
    </row>
    <row r="239" spans="1:4">
      <c r="A239" s="6" t="s">
        <v>11</v>
      </c>
      <c r="B239" s="6" t="s">
        <v>227</v>
      </c>
      <c r="C239" s="6">
        <v>0</v>
      </c>
      <c r="D239" s="6" t="s">
        <v>13</v>
      </c>
    </row>
    <row r="240" spans="1:4">
      <c r="A240" s="6" t="s">
        <v>14</v>
      </c>
      <c r="B240" s="6" t="s">
        <v>228</v>
      </c>
      <c r="C240" s="6">
        <v>350</v>
      </c>
      <c r="D240" s="6" t="s">
        <v>13</v>
      </c>
    </row>
    <row r="241" spans="1:4">
      <c r="A241" s="6" t="s">
        <v>16</v>
      </c>
      <c r="B241" s="6" t="s">
        <v>229</v>
      </c>
      <c r="C241" s="6">
        <v>0</v>
      </c>
      <c r="D241" s="6" t="s">
        <v>13</v>
      </c>
    </row>
    <row r="242" spans="1:4">
      <c r="A242" s="6" t="s">
        <v>18</v>
      </c>
      <c r="B242" s="6" t="s">
        <v>230</v>
      </c>
      <c r="C242" s="6">
        <v>350</v>
      </c>
      <c r="D242" s="6" t="s">
        <v>13</v>
      </c>
    </row>
    <row r="243" spans="1:4">
      <c r="A243" s="6" t="s">
        <v>0</v>
      </c>
      <c r="B243" s="6" t="s">
        <v>231</v>
      </c>
      <c r="C243" s="6">
        <v>7</v>
      </c>
      <c r="D243" s="6" t="s">
        <v>2</v>
      </c>
    </row>
    <row r="244" spans="1:4">
      <c r="A244" s="6" t="s">
        <v>21</v>
      </c>
      <c r="B244" s="6" t="s">
        <v>232</v>
      </c>
      <c r="C244" s="6">
        <v>139.75</v>
      </c>
      <c r="D244" s="6" t="s">
        <v>23</v>
      </c>
    </row>
    <row r="245" spans="1:4">
      <c r="A245" s="6" t="s">
        <v>6</v>
      </c>
      <c r="B245" s="6" t="s">
        <v>233</v>
      </c>
      <c r="C245" s="6">
        <v>50</v>
      </c>
      <c r="D245" s="6" t="s">
        <v>7</v>
      </c>
    </row>
    <row r="246" spans="1:4">
      <c r="A246" s="6" t="s">
        <v>6</v>
      </c>
      <c r="B246" s="6" t="s">
        <v>233</v>
      </c>
      <c r="C246" s="6">
        <v>50</v>
      </c>
      <c r="D246" s="6" t="s">
        <v>7</v>
      </c>
    </row>
    <row r="247" spans="1:4">
      <c r="A247" s="6" t="s">
        <v>3</v>
      </c>
      <c r="B247" s="6" t="s">
        <v>234</v>
      </c>
      <c r="C247" s="6">
        <v>0</v>
      </c>
      <c r="D247" s="6" t="s">
        <v>5</v>
      </c>
    </row>
    <row r="248" spans="1:4">
      <c r="A248" s="6" t="s">
        <v>8</v>
      </c>
      <c r="B248" s="6" t="s">
        <v>235</v>
      </c>
      <c r="C248" s="6">
        <v>30</v>
      </c>
      <c r="D248" s="6" t="s">
        <v>7</v>
      </c>
    </row>
    <row r="249" spans="1:4">
      <c r="A249" s="6" t="s">
        <v>8</v>
      </c>
      <c r="B249" s="6" t="s">
        <v>235</v>
      </c>
      <c r="C249" s="6">
        <v>30</v>
      </c>
      <c r="D249" s="6" t="s">
        <v>7</v>
      </c>
    </row>
    <row r="250" spans="1:4">
      <c r="A250" s="6" t="s">
        <v>11</v>
      </c>
      <c r="B250" s="6" t="s">
        <v>236</v>
      </c>
      <c r="C250" s="6">
        <v>100</v>
      </c>
      <c r="D250" s="6" t="s">
        <v>13</v>
      </c>
    </row>
    <row r="251" spans="1:4">
      <c r="A251" s="6" t="s">
        <v>14</v>
      </c>
      <c r="B251" s="6" t="s">
        <v>237</v>
      </c>
      <c r="C251" s="6">
        <v>300</v>
      </c>
      <c r="D251" s="6" t="s">
        <v>13</v>
      </c>
    </row>
    <row r="252" spans="1:4">
      <c r="A252" s="6" t="s">
        <v>16</v>
      </c>
      <c r="B252" s="6" t="s">
        <v>238</v>
      </c>
      <c r="C252" s="6">
        <v>300</v>
      </c>
      <c r="D252" s="6" t="s">
        <v>13</v>
      </c>
    </row>
    <row r="253" spans="1:4">
      <c r="A253" s="6" t="s">
        <v>18</v>
      </c>
      <c r="B253" s="6" t="s">
        <v>239</v>
      </c>
      <c r="C253" s="6">
        <v>0</v>
      </c>
      <c r="D253" s="6" t="s">
        <v>13</v>
      </c>
    </row>
    <row r="254" spans="1:4">
      <c r="A254" s="6" t="s">
        <v>0</v>
      </c>
      <c r="B254" s="6" t="s">
        <v>240</v>
      </c>
      <c r="C254" s="6">
        <v>5.5</v>
      </c>
      <c r="D254" s="6" t="s">
        <v>2</v>
      </c>
    </row>
    <row r="255" spans="1:4">
      <c r="A255" s="6" t="s">
        <v>21</v>
      </c>
      <c r="B255" s="6" t="s">
        <v>241</v>
      </c>
      <c r="C255" s="6">
        <v>141</v>
      </c>
      <c r="D255" s="6" t="s">
        <v>23</v>
      </c>
    </row>
    <row r="256" spans="1:4">
      <c r="A256" s="6" t="s">
        <v>3</v>
      </c>
      <c r="B256" s="6" t="s">
        <v>242</v>
      </c>
      <c r="C256" s="6">
        <v>0</v>
      </c>
      <c r="D256" s="6" t="s">
        <v>5</v>
      </c>
    </row>
    <row r="257" spans="1:4">
      <c r="A257" s="6" t="s">
        <v>8</v>
      </c>
      <c r="B257" s="6" t="s">
        <v>243</v>
      </c>
      <c r="C257" s="6">
        <v>30</v>
      </c>
      <c r="D257" s="6" t="s">
        <v>7</v>
      </c>
    </row>
    <row r="258" spans="1:4">
      <c r="A258" s="6" t="s">
        <v>8</v>
      </c>
      <c r="B258" s="6" t="s">
        <v>243</v>
      </c>
      <c r="C258" s="6">
        <v>30</v>
      </c>
      <c r="D258" s="6" t="s">
        <v>7</v>
      </c>
    </row>
    <row r="259" spans="1:4">
      <c r="A259" s="6" t="s">
        <v>11</v>
      </c>
      <c r="B259" s="6" t="s">
        <v>244</v>
      </c>
      <c r="C259" s="6">
        <v>0</v>
      </c>
      <c r="D259" s="6" t="s">
        <v>13</v>
      </c>
    </row>
    <row r="260" spans="1:4">
      <c r="A260" s="6" t="s">
        <v>14</v>
      </c>
      <c r="B260" s="6" t="s">
        <v>245</v>
      </c>
      <c r="C260" s="6">
        <v>450</v>
      </c>
      <c r="D260" s="6" t="s">
        <v>13</v>
      </c>
    </row>
    <row r="261" spans="1:4">
      <c r="A261" s="6" t="s">
        <v>16</v>
      </c>
      <c r="B261" s="6" t="s">
        <v>246</v>
      </c>
      <c r="C261" s="6">
        <v>300</v>
      </c>
      <c r="D261" s="6" t="s">
        <v>13</v>
      </c>
    </row>
    <row r="262" spans="1:4">
      <c r="A262" s="6" t="s">
        <v>18</v>
      </c>
      <c r="B262" s="6" t="s">
        <v>247</v>
      </c>
      <c r="C262" s="6">
        <v>300</v>
      </c>
      <c r="D262" s="6" t="s">
        <v>13</v>
      </c>
    </row>
    <row r="263" spans="1:4">
      <c r="A263" s="6" t="s">
        <v>0</v>
      </c>
      <c r="B263" s="6" t="s">
        <v>248</v>
      </c>
      <c r="C263" s="6">
        <v>7.5</v>
      </c>
      <c r="D263" s="6" t="s">
        <v>2</v>
      </c>
    </row>
    <row r="264" spans="1:4">
      <c r="A264" s="6" t="s">
        <v>286</v>
      </c>
      <c r="B264" s="6" t="s">
        <v>298</v>
      </c>
      <c r="C264" s="6">
        <v>0</v>
      </c>
      <c r="D264" s="6" t="s">
        <v>7</v>
      </c>
    </row>
    <row r="265" spans="1:4">
      <c r="A265" s="6" t="s">
        <v>21</v>
      </c>
      <c r="B265" s="6" t="s">
        <v>249</v>
      </c>
      <c r="C265" s="6">
        <v>139.5</v>
      </c>
      <c r="D265" s="6" t="s">
        <v>23</v>
      </c>
    </row>
    <row r="266" spans="1:4">
      <c r="A266" s="6" t="s">
        <v>3</v>
      </c>
      <c r="B266" s="6" t="s">
        <v>250</v>
      </c>
      <c r="C266" s="6">
        <v>0</v>
      </c>
      <c r="D266" s="6" t="s">
        <v>5</v>
      </c>
    </row>
    <row r="267" spans="1:4">
      <c r="A267" s="6" t="s">
        <v>11</v>
      </c>
      <c r="B267" s="6" t="s">
        <v>251</v>
      </c>
      <c r="C267" s="6">
        <v>200</v>
      </c>
      <c r="D267" s="6" t="s">
        <v>13</v>
      </c>
    </row>
    <row r="268" spans="1:4">
      <c r="A268" s="6" t="s">
        <v>14</v>
      </c>
      <c r="B268" s="6" t="s">
        <v>252</v>
      </c>
      <c r="C268" s="6">
        <v>400</v>
      </c>
      <c r="D268" s="6" t="s">
        <v>13</v>
      </c>
    </row>
    <row r="269" spans="1:4">
      <c r="A269" s="6" t="s">
        <v>16</v>
      </c>
      <c r="B269" s="6" t="s">
        <v>253</v>
      </c>
      <c r="C269" s="6">
        <v>350</v>
      </c>
      <c r="D269" s="6" t="s">
        <v>13</v>
      </c>
    </row>
    <row r="270" spans="1:4">
      <c r="A270" s="6" t="s">
        <v>18</v>
      </c>
      <c r="B270" s="6" t="s">
        <v>254</v>
      </c>
      <c r="C270" s="6">
        <v>300</v>
      </c>
      <c r="D270" s="6" t="s">
        <v>13</v>
      </c>
    </row>
    <row r="271" spans="1:4">
      <c r="A271" s="6" t="s">
        <v>0</v>
      </c>
      <c r="B271" s="6" t="s">
        <v>255</v>
      </c>
      <c r="C271" s="6">
        <v>7</v>
      </c>
      <c r="D271" s="6" t="s">
        <v>2</v>
      </c>
    </row>
    <row r="272" spans="1:4">
      <c r="A272" s="6" t="s">
        <v>286</v>
      </c>
      <c r="B272" s="6" t="s">
        <v>299</v>
      </c>
      <c r="C272" s="6">
        <v>0</v>
      </c>
      <c r="D272" s="6" t="s">
        <v>7</v>
      </c>
    </row>
    <row r="273" spans="1:4">
      <c r="A273" s="6" t="s">
        <v>21</v>
      </c>
      <c r="B273" s="6" t="s">
        <v>256</v>
      </c>
      <c r="C273" s="6">
        <v>139.25</v>
      </c>
      <c r="D273" s="6" t="s">
        <v>23</v>
      </c>
    </row>
    <row r="274" spans="1:4">
      <c r="A274" s="6" t="s">
        <v>6</v>
      </c>
      <c r="B274" s="6" t="s">
        <v>257</v>
      </c>
      <c r="C274" s="6">
        <v>60</v>
      </c>
      <c r="D274" s="6" t="s">
        <v>7</v>
      </c>
    </row>
    <row r="275" spans="1:4">
      <c r="A275" s="6" t="s">
        <v>3</v>
      </c>
      <c r="B275" s="6" t="s">
        <v>258</v>
      </c>
      <c r="C275" s="6">
        <v>0</v>
      </c>
      <c r="D275" s="6" t="s">
        <v>5</v>
      </c>
    </row>
    <row r="276" spans="1:4">
      <c r="A276" s="6" t="s">
        <v>11</v>
      </c>
      <c r="B276" s="6" t="s">
        <v>259</v>
      </c>
      <c r="C276" s="6">
        <v>250</v>
      </c>
      <c r="D276" s="6" t="s">
        <v>13</v>
      </c>
    </row>
    <row r="277" spans="1:4">
      <c r="A277" s="6" t="s">
        <v>14</v>
      </c>
      <c r="B277" s="6" t="s">
        <v>260</v>
      </c>
      <c r="C277" s="6">
        <v>450</v>
      </c>
      <c r="D277" s="6" t="s">
        <v>13</v>
      </c>
    </row>
    <row r="278" spans="1:4">
      <c r="A278" s="6" t="s">
        <v>16</v>
      </c>
      <c r="B278" s="6" t="s">
        <v>261</v>
      </c>
      <c r="C278" s="6">
        <v>400</v>
      </c>
      <c r="D278" s="6" t="s">
        <v>13</v>
      </c>
    </row>
    <row r="279" spans="1:4">
      <c r="A279" s="6" t="s">
        <v>18</v>
      </c>
      <c r="B279" s="6" t="s">
        <v>262</v>
      </c>
      <c r="C279" s="6">
        <v>250</v>
      </c>
      <c r="D279" s="6" t="s">
        <v>13</v>
      </c>
    </row>
    <row r="280" spans="1:4">
      <c r="A280" s="6" t="s">
        <v>0</v>
      </c>
      <c r="B280" s="6" t="s">
        <v>263</v>
      </c>
      <c r="C280" s="6">
        <v>7.5</v>
      </c>
      <c r="D280" s="6" t="s">
        <v>2</v>
      </c>
    </row>
    <row r="281" spans="1:4">
      <c r="A281" s="6" t="s">
        <v>21</v>
      </c>
      <c r="B281" s="6" t="s">
        <v>264</v>
      </c>
      <c r="C281" s="6">
        <v>138</v>
      </c>
      <c r="D281" s="6" t="s">
        <v>23</v>
      </c>
    </row>
    <row r="282" spans="1:4">
      <c r="A282" s="6" t="s">
        <v>3</v>
      </c>
      <c r="B282" s="6" t="s">
        <v>265</v>
      </c>
      <c r="C282" s="6">
        <v>0</v>
      </c>
      <c r="D282" s="6" t="s">
        <v>5</v>
      </c>
    </row>
    <row r="283" spans="1:4">
      <c r="A283" s="6" t="s">
        <v>8</v>
      </c>
      <c r="B283" s="6" t="s">
        <v>266</v>
      </c>
      <c r="C283" s="6">
        <v>60</v>
      </c>
      <c r="D283" s="6" t="s">
        <v>7</v>
      </c>
    </row>
    <row r="284" spans="1:4">
      <c r="A284" s="6" t="s">
        <v>8</v>
      </c>
      <c r="B284" s="6" t="s">
        <v>266</v>
      </c>
      <c r="C284" s="6">
        <v>60</v>
      </c>
      <c r="D284" s="6" t="s">
        <v>7</v>
      </c>
    </row>
    <row r="285" spans="1:4">
      <c r="A285" s="6" t="s">
        <v>11</v>
      </c>
      <c r="B285" s="6" t="s">
        <v>267</v>
      </c>
      <c r="C285" s="6">
        <v>150</v>
      </c>
      <c r="D285" s="6" t="s">
        <v>13</v>
      </c>
    </row>
    <row r="286" spans="1:4">
      <c r="A286" s="6" t="s">
        <v>14</v>
      </c>
      <c r="B286" s="6" t="s">
        <v>268</v>
      </c>
      <c r="C286" s="6">
        <v>400</v>
      </c>
      <c r="D286" s="6" t="s">
        <v>13</v>
      </c>
    </row>
    <row r="287" spans="1:4">
      <c r="A287" s="6" t="s">
        <v>16</v>
      </c>
      <c r="B287" s="6" t="s">
        <v>269</v>
      </c>
      <c r="C287" s="6">
        <v>400</v>
      </c>
      <c r="D287" s="6" t="s">
        <v>13</v>
      </c>
    </row>
    <row r="288" spans="1:4">
      <c r="A288" s="6" t="s">
        <v>18</v>
      </c>
      <c r="B288" s="6" t="s">
        <v>270</v>
      </c>
      <c r="C288" s="6">
        <v>0</v>
      </c>
      <c r="D288" s="6" t="s">
        <v>13</v>
      </c>
    </row>
    <row r="289" spans="1:4">
      <c r="A289" s="6" t="s">
        <v>0</v>
      </c>
      <c r="B289" s="6" t="s">
        <v>271</v>
      </c>
      <c r="C289" s="6">
        <v>7</v>
      </c>
      <c r="D289" s="6" t="s">
        <v>2</v>
      </c>
    </row>
    <row r="290" spans="1:4">
      <c r="A290" s="6" t="s">
        <v>8</v>
      </c>
      <c r="B290" s="6" t="s">
        <v>272</v>
      </c>
      <c r="C290" s="6">
        <v>60</v>
      </c>
      <c r="D290" s="6" t="s">
        <v>7</v>
      </c>
    </row>
    <row r="291" spans="1:4">
      <c r="A291" s="6" t="s">
        <v>21</v>
      </c>
      <c r="B291" s="6" t="s">
        <v>273</v>
      </c>
      <c r="C291" s="6">
        <v>138</v>
      </c>
      <c r="D291" s="6" t="s">
        <v>23</v>
      </c>
    </row>
    <row r="292" spans="1:4">
      <c r="A292" s="6" t="s">
        <v>6</v>
      </c>
      <c r="B292" s="6" t="s">
        <v>274</v>
      </c>
      <c r="C292" s="6">
        <v>50</v>
      </c>
      <c r="D292" s="6" t="s">
        <v>7</v>
      </c>
    </row>
    <row r="293" spans="1:4">
      <c r="A293" s="6" t="s">
        <v>3</v>
      </c>
      <c r="B293" s="6" t="s">
        <v>275</v>
      </c>
      <c r="C293" s="6">
        <v>0</v>
      </c>
      <c r="D293" s="6" t="s">
        <v>5</v>
      </c>
    </row>
    <row r="294" spans="1:4">
      <c r="A294" s="6" t="s">
        <v>8</v>
      </c>
      <c r="B294" s="6" t="s">
        <v>276</v>
      </c>
      <c r="C294" s="6">
        <v>30</v>
      </c>
      <c r="D294" s="6" t="s">
        <v>7</v>
      </c>
    </row>
    <row r="295" spans="1:4">
      <c r="A295" s="6" t="s">
        <v>8</v>
      </c>
      <c r="B295" s="6" t="s">
        <v>277</v>
      </c>
      <c r="C295" s="6">
        <v>30</v>
      </c>
      <c r="D295" s="6" t="s">
        <v>7</v>
      </c>
    </row>
    <row r="296" spans="1:4">
      <c r="A296" s="6" t="s">
        <v>11</v>
      </c>
      <c r="B296" s="6" t="s">
        <v>278</v>
      </c>
      <c r="C296" s="6">
        <v>150</v>
      </c>
      <c r="D296" s="6" t="s">
        <v>13</v>
      </c>
    </row>
    <row r="297" spans="1:4">
      <c r="A297" s="6" t="s">
        <v>14</v>
      </c>
      <c r="B297" s="6" t="s">
        <v>279</v>
      </c>
      <c r="C297" s="6">
        <v>500</v>
      </c>
      <c r="D297" s="6" t="s">
        <v>13</v>
      </c>
    </row>
    <row r="298" spans="1:4">
      <c r="A298" s="6" t="s">
        <v>16</v>
      </c>
      <c r="B298" s="6" t="s">
        <v>280</v>
      </c>
      <c r="C298" s="6">
        <v>300</v>
      </c>
      <c r="D298" s="6" t="s">
        <v>13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W282"/>
  <sheetViews>
    <sheetView topLeftCell="I1" zoomScale="90" zoomScaleNormal="90" workbookViewId="0">
      <pane ySplit="1" topLeftCell="A32" activePane="bottomLeft" state="frozen"/>
      <selection pane="bottomLeft" activeCell="S55" sqref="S55"/>
    </sheetView>
  </sheetViews>
  <sheetFormatPr defaultRowHeight="15"/>
  <cols>
    <col min="1" max="1" width="11.28515625" style="1" bestFit="1" customWidth="1"/>
    <col min="2" max="2" width="26.42578125" style="1" bestFit="1" customWidth="1"/>
    <col min="3" max="3" width="17.5703125" style="1" bestFit="1" customWidth="1"/>
    <col min="4" max="4" width="15.140625" style="1" bestFit="1" customWidth="1"/>
    <col min="5" max="5" width="10.42578125" style="1" bestFit="1" customWidth="1"/>
    <col min="6" max="6" width="10.42578125" style="1" customWidth="1"/>
    <col min="7" max="7" width="11.42578125" style="1" customWidth="1"/>
    <col min="8" max="8" width="14.7109375" style="1" customWidth="1"/>
    <col min="9" max="9" width="21.140625" style="1" customWidth="1"/>
    <col min="10" max="10" width="11.42578125" style="1" customWidth="1"/>
    <col min="11" max="11" width="9.140625" style="1"/>
    <col min="12" max="12" width="12.85546875" style="1" customWidth="1"/>
    <col min="13" max="13" width="10.42578125" style="1" customWidth="1"/>
    <col min="14" max="14" width="9.140625" style="1"/>
    <col min="15" max="15" width="14.140625" style="1" customWidth="1"/>
    <col min="16" max="16" width="15.7109375" style="1" customWidth="1"/>
    <col min="17" max="17" width="16.5703125" style="1" customWidth="1"/>
    <col min="18" max="18" width="9.5703125" style="1" bestFit="1" customWidth="1"/>
    <col min="19" max="19" width="10.140625" style="1" customWidth="1"/>
    <col min="20" max="20" width="12.5703125" style="1" bestFit="1" customWidth="1"/>
    <col min="21" max="21" width="22.140625" style="1" bestFit="1" customWidth="1"/>
    <col min="22" max="16384" width="9.140625" style="1"/>
  </cols>
  <sheetData>
    <row r="1" spans="1:17" ht="49.5" customHeight="1">
      <c r="A1" s="3" t="s">
        <v>282</v>
      </c>
      <c r="B1" s="3" t="s">
        <v>285</v>
      </c>
      <c r="C1" s="3" t="s">
        <v>301</v>
      </c>
      <c r="D1" s="3" t="s">
        <v>300</v>
      </c>
      <c r="E1" s="3" t="s">
        <v>322</v>
      </c>
      <c r="F1" s="3" t="s">
        <v>331</v>
      </c>
      <c r="G1" s="3" t="s">
        <v>329</v>
      </c>
      <c r="H1" s="3" t="s">
        <v>330</v>
      </c>
      <c r="I1" s="3" t="s">
        <v>355</v>
      </c>
      <c r="J1" s="3" t="s">
        <v>302</v>
      </c>
      <c r="L1" s="44" t="s">
        <v>303</v>
      </c>
      <c r="M1" s="45"/>
      <c r="N1" s="45"/>
      <c r="O1" s="45"/>
      <c r="P1" s="45"/>
      <c r="Q1" s="46"/>
    </row>
    <row r="2" spans="1:17">
      <c r="A2" s="4" t="s">
        <v>0</v>
      </c>
      <c r="B2" s="4" t="s">
        <v>263</v>
      </c>
      <c r="C2" s="5" t="str">
        <f t="shared" ref="C2:C34" si="0">LEFT(B2, 11) &amp; " " &amp; RIGHT(B2, 4)</f>
        <v>Sat Feb 04  2012</v>
      </c>
      <c r="D2" s="5" t="str">
        <f t="shared" ref="D2:D34" si="1">MID(B2, 4,7) &amp; " " &amp; RIGHT(B2, 4)</f>
        <v xml:space="preserve"> Feb 04 2012</v>
      </c>
      <c r="E2" s="7">
        <v>7.5</v>
      </c>
      <c r="F2" s="14">
        <f>COUNTIF(E2:E34, "&gt;0")</f>
        <v>33</v>
      </c>
      <c r="G2" s="14">
        <f>COUNTIF(E2:E34, "&gt;= 8")</f>
        <v>5</v>
      </c>
      <c r="H2" s="14">
        <f>COUNTIF(E2:E33, "&lt; 8")</f>
        <v>27</v>
      </c>
      <c r="I2" s="7">
        <f>SUM(E2:E8)/ROWS(E2:E8)</f>
        <v>6.9285714285714288</v>
      </c>
      <c r="J2" s="4" t="s">
        <v>2</v>
      </c>
    </row>
    <row r="3" spans="1:17">
      <c r="A3" s="4" t="s">
        <v>0</v>
      </c>
      <c r="B3" s="4" t="s">
        <v>255</v>
      </c>
      <c r="C3" s="5" t="str">
        <f t="shared" si="0"/>
        <v>Sun Feb 05  2012</v>
      </c>
      <c r="D3" s="5" t="str">
        <f t="shared" si="1"/>
        <v xml:space="preserve"> Feb 05 2012</v>
      </c>
      <c r="E3" s="7">
        <v>7</v>
      </c>
      <c r="F3" s="7"/>
      <c r="G3" s="7"/>
      <c r="H3" s="7"/>
      <c r="I3" s="7"/>
      <c r="J3" s="4" t="s">
        <v>2</v>
      </c>
    </row>
    <row r="4" spans="1:17" ht="15.75" customHeight="1">
      <c r="A4" s="4" t="s">
        <v>0</v>
      </c>
      <c r="B4" s="4" t="s">
        <v>248</v>
      </c>
      <c r="C4" s="5" t="str">
        <f t="shared" si="0"/>
        <v>Mon Feb 06  2012</v>
      </c>
      <c r="D4" s="5" t="str">
        <f t="shared" si="1"/>
        <v xml:space="preserve"> Feb 06 2012</v>
      </c>
      <c r="E4" s="7">
        <v>7.5</v>
      </c>
      <c r="F4" s="7"/>
      <c r="G4" s="7"/>
      <c r="H4" s="7"/>
      <c r="I4" s="7"/>
      <c r="J4" s="4" t="s">
        <v>2</v>
      </c>
      <c r="L4" s="47" t="s">
        <v>306</v>
      </c>
      <c r="M4" s="48"/>
      <c r="N4" s="48"/>
      <c r="O4" s="48"/>
      <c r="P4" s="48"/>
      <c r="Q4" s="49"/>
    </row>
    <row r="5" spans="1:17" ht="15.75">
      <c r="A5" s="4" t="s">
        <v>0</v>
      </c>
      <c r="B5" s="4" t="s">
        <v>240</v>
      </c>
      <c r="C5" s="5" t="str">
        <f t="shared" si="0"/>
        <v>Tue Feb 07  2012</v>
      </c>
      <c r="D5" s="5" t="str">
        <f t="shared" si="1"/>
        <v xml:space="preserve"> Feb 07 2012</v>
      </c>
      <c r="E5" s="7">
        <v>5.5</v>
      </c>
      <c r="F5" s="7"/>
      <c r="G5" s="7"/>
      <c r="H5" s="7"/>
      <c r="I5" s="7"/>
      <c r="J5" s="4" t="s">
        <v>2</v>
      </c>
      <c r="L5" s="41" t="s">
        <v>304</v>
      </c>
      <c r="M5" s="42"/>
      <c r="N5" s="42"/>
      <c r="O5" s="42"/>
      <c r="P5" s="42"/>
      <c r="Q5" s="43"/>
    </row>
    <row r="6" spans="1:17" ht="15.75">
      <c r="A6" s="4" t="s">
        <v>0</v>
      </c>
      <c r="B6" s="4" t="s">
        <v>231</v>
      </c>
      <c r="C6" s="5" t="str">
        <f t="shared" si="0"/>
        <v>Wed Feb 08  2012</v>
      </c>
      <c r="D6" s="5" t="str">
        <f t="shared" si="1"/>
        <v xml:space="preserve"> Feb 08 2012</v>
      </c>
      <c r="E6" s="7">
        <v>7</v>
      </c>
      <c r="F6" s="7"/>
      <c r="G6" s="7"/>
      <c r="H6" s="7"/>
      <c r="I6" s="7"/>
      <c r="J6" s="4" t="s">
        <v>2</v>
      </c>
      <c r="L6" s="41" t="s">
        <v>305</v>
      </c>
      <c r="M6" s="42"/>
      <c r="N6" s="42"/>
      <c r="O6" s="42"/>
      <c r="P6" s="42"/>
      <c r="Q6" s="43"/>
    </row>
    <row r="7" spans="1:17">
      <c r="A7" s="4" t="s">
        <v>0</v>
      </c>
      <c r="B7" s="4" t="s">
        <v>224</v>
      </c>
      <c r="C7" s="5" t="str">
        <f t="shared" si="0"/>
        <v>Thu Feb 09  2012</v>
      </c>
      <c r="D7" s="5" t="str">
        <f t="shared" si="1"/>
        <v xml:space="preserve"> Feb 09 2012</v>
      </c>
      <c r="E7" s="7">
        <v>6.5</v>
      </c>
      <c r="F7" s="7"/>
      <c r="G7" s="7"/>
      <c r="H7" s="7"/>
      <c r="I7" s="7"/>
      <c r="J7" s="4" t="s">
        <v>2</v>
      </c>
    </row>
    <row r="8" spans="1:17">
      <c r="A8" s="4" t="s">
        <v>0</v>
      </c>
      <c r="B8" s="4" t="s">
        <v>215</v>
      </c>
      <c r="C8" s="5" t="str">
        <f t="shared" si="0"/>
        <v>Fri Feb 10  2012</v>
      </c>
      <c r="D8" s="5" t="str">
        <f t="shared" si="1"/>
        <v xml:space="preserve"> Feb 10 2012</v>
      </c>
      <c r="E8" s="7">
        <v>7.5</v>
      </c>
      <c r="F8" s="7"/>
      <c r="G8" s="7"/>
      <c r="H8" s="7"/>
      <c r="I8" s="7"/>
      <c r="J8" s="4" t="s">
        <v>2</v>
      </c>
    </row>
    <row r="9" spans="1:17" ht="15.75" customHeight="1">
      <c r="A9" s="4" t="s">
        <v>0</v>
      </c>
      <c r="B9" s="4" t="s">
        <v>207</v>
      </c>
      <c r="C9" s="5" t="str">
        <f t="shared" si="0"/>
        <v>Sat Feb 11  2012</v>
      </c>
      <c r="D9" s="5" t="str">
        <f t="shared" si="1"/>
        <v xml:space="preserve"> Feb 11 2012</v>
      </c>
      <c r="E9" s="7">
        <v>7</v>
      </c>
      <c r="F9" s="7"/>
      <c r="G9" s="7"/>
      <c r="H9" s="7"/>
      <c r="I9" s="7">
        <f t="shared" ref="I9:I16" si="2">SUM(E9:E15)/ROWS(E9:E15)</f>
        <v>7.0714285714285712</v>
      </c>
      <c r="J9" s="4" t="s">
        <v>2</v>
      </c>
      <c r="L9" s="47" t="s">
        <v>307</v>
      </c>
      <c r="M9" s="48"/>
      <c r="N9" s="48"/>
      <c r="O9" s="48"/>
      <c r="P9" s="48"/>
      <c r="Q9" s="49"/>
    </row>
    <row r="10" spans="1:17" ht="15.75" customHeight="1">
      <c r="A10" s="4" t="s">
        <v>0</v>
      </c>
      <c r="B10" s="4" t="s">
        <v>199</v>
      </c>
      <c r="C10" s="5" t="str">
        <f t="shared" si="0"/>
        <v>Sun Feb 12  2012</v>
      </c>
      <c r="D10" s="5" t="str">
        <f t="shared" si="1"/>
        <v xml:space="preserve"> Feb 12 2012</v>
      </c>
      <c r="E10" s="7">
        <v>8</v>
      </c>
      <c r="F10" s="7"/>
      <c r="G10" s="7"/>
      <c r="H10" s="7"/>
      <c r="I10" s="7"/>
      <c r="J10" s="4" t="s">
        <v>2</v>
      </c>
      <c r="L10" s="41" t="s">
        <v>315</v>
      </c>
      <c r="M10" s="42"/>
      <c r="N10" s="42"/>
      <c r="O10" s="42"/>
      <c r="P10" s="42"/>
      <c r="Q10" s="43"/>
    </row>
    <row r="11" spans="1:17" ht="15.75" customHeight="1">
      <c r="A11" s="4" t="s">
        <v>0</v>
      </c>
      <c r="B11" s="4" t="s">
        <v>192</v>
      </c>
      <c r="C11" s="5" t="str">
        <f t="shared" si="0"/>
        <v>Mon Feb 13  2012</v>
      </c>
      <c r="D11" s="5" t="str">
        <f t="shared" si="1"/>
        <v xml:space="preserve"> Feb 13 2012</v>
      </c>
      <c r="E11" s="7">
        <v>7.5</v>
      </c>
      <c r="F11" s="7"/>
      <c r="G11" s="7"/>
      <c r="H11" s="7"/>
      <c r="I11" s="7"/>
      <c r="J11" s="4" t="s">
        <v>2</v>
      </c>
      <c r="L11" s="63" t="s">
        <v>316</v>
      </c>
      <c r="M11" s="64"/>
      <c r="N11" s="64"/>
      <c r="O11" s="64"/>
      <c r="P11" s="64"/>
      <c r="Q11" s="65"/>
    </row>
    <row r="12" spans="1:17" ht="15" customHeight="1">
      <c r="A12" s="4" t="s">
        <v>0</v>
      </c>
      <c r="B12" s="4" t="s">
        <v>185</v>
      </c>
      <c r="C12" s="5" t="str">
        <f t="shared" si="0"/>
        <v>Tue Feb 14  2012</v>
      </c>
      <c r="D12" s="5" t="str">
        <f t="shared" si="1"/>
        <v xml:space="preserve"> Feb 14 2012</v>
      </c>
      <c r="E12" s="7">
        <v>5</v>
      </c>
      <c r="F12" s="7"/>
      <c r="G12" s="7"/>
      <c r="H12" s="7"/>
      <c r="I12" s="7"/>
      <c r="J12" s="4" t="s">
        <v>2</v>
      </c>
      <c r="L12" s="66"/>
      <c r="M12" s="67"/>
      <c r="N12" s="67"/>
      <c r="O12" s="67"/>
      <c r="P12" s="67"/>
      <c r="Q12" s="68"/>
    </row>
    <row r="13" spans="1:17" ht="15" customHeight="1">
      <c r="A13" s="4" t="s">
        <v>0</v>
      </c>
      <c r="B13" s="4" t="s">
        <v>176</v>
      </c>
      <c r="C13" s="5" t="str">
        <f t="shared" si="0"/>
        <v>Wed Feb 15  2012</v>
      </c>
      <c r="D13" s="5" t="str">
        <f t="shared" si="1"/>
        <v xml:space="preserve"> Feb 15 2012</v>
      </c>
      <c r="E13" s="7">
        <v>7.5</v>
      </c>
      <c r="F13" s="7"/>
      <c r="G13" s="7"/>
      <c r="H13" s="7"/>
      <c r="I13" s="7"/>
      <c r="J13" s="4" t="s">
        <v>2</v>
      </c>
      <c r="L13" s="66"/>
      <c r="M13" s="67"/>
      <c r="N13" s="67"/>
      <c r="O13" s="67"/>
      <c r="P13" s="67"/>
      <c r="Q13" s="68"/>
    </row>
    <row r="14" spans="1:17" ht="15" customHeight="1">
      <c r="A14" s="4" t="s">
        <v>0</v>
      </c>
      <c r="B14" s="4" t="s">
        <v>168</v>
      </c>
      <c r="C14" s="5" t="str">
        <f t="shared" si="0"/>
        <v>Thu Feb 16  2012</v>
      </c>
      <c r="D14" s="5" t="str">
        <f t="shared" si="1"/>
        <v xml:space="preserve"> Feb 16 2012</v>
      </c>
      <c r="E14" s="7">
        <v>7.5</v>
      </c>
      <c r="F14" s="7"/>
      <c r="G14" s="7"/>
      <c r="H14" s="7"/>
      <c r="I14" s="7"/>
      <c r="J14" s="4" t="s">
        <v>2</v>
      </c>
      <c r="L14" s="66"/>
      <c r="M14" s="67"/>
      <c r="N14" s="67"/>
      <c r="O14" s="67"/>
      <c r="P14" s="67"/>
      <c r="Q14" s="68"/>
    </row>
    <row r="15" spans="1:17" ht="15" customHeight="1">
      <c r="A15" s="4" t="s">
        <v>0</v>
      </c>
      <c r="B15" s="4" t="s">
        <v>159</v>
      </c>
      <c r="C15" s="5" t="str">
        <f t="shared" si="0"/>
        <v>Fri Feb 17  2012</v>
      </c>
      <c r="D15" s="5" t="str">
        <f t="shared" si="1"/>
        <v xml:space="preserve"> Feb 17 2012</v>
      </c>
      <c r="E15" s="7">
        <v>7</v>
      </c>
      <c r="F15" s="7"/>
      <c r="G15" s="7"/>
      <c r="H15" s="7"/>
      <c r="I15" s="7"/>
      <c r="J15" s="4" t="s">
        <v>2</v>
      </c>
      <c r="L15" s="8"/>
      <c r="M15" s="9"/>
      <c r="N15" s="9"/>
      <c r="O15" s="9"/>
      <c r="P15" s="9"/>
      <c r="Q15" s="10"/>
    </row>
    <row r="16" spans="1:17" ht="15" customHeight="1">
      <c r="A16" s="4" t="s">
        <v>0</v>
      </c>
      <c r="B16" s="4" t="s">
        <v>151</v>
      </c>
      <c r="C16" s="5" t="str">
        <f t="shared" si="0"/>
        <v>Sat Feb 18  2012</v>
      </c>
      <c r="D16" s="5" t="str">
        <f t="shared" si="1"/>
        <v xml:space="preserve"> Feb 18 2012</v>
      </c>
      <c r="E16" s="7">
        <v>7</v>
      </c>
      <c r="F16" s="7"/>
      <c r="G16" s="7"/>
      <c r="H16" s="7"/>
      <c r="I16" s="7">
        <f t="shared" si="2"/>
        <v>7.2142857142857144</v>
      </c>
      <c r="J16" s="4" t="s">
        <v>2</v>
      </c>
    </row>
    <row r="17" spans="1:21" ht="15.75" thickBot="1">
      <c r="A17" s="4" t="s">
        <v>0</v>
      </c>
      <c r="B17" s="4" t="s">
        <v>143</v>
      </c>
      <c r="C17" s="5" t="str">
        <f t="shared" si="0"/>
        <v>Sun Feb 19  2012</v>
      </c>
      <c r="D17" s="5" t="str">
        <f t="shared" si="1"/>
        <v xml:space="preserve"> Feb 19 2012</v>
      </c>
      <c r="E17" s="7">
        <v>8</v>
      </c>
      <c r="F17" s="7"/>
      <c r="G17" s="7"/>
      <c r="H17" s="7"/>
      <c r="I17" s="7"/>
      <c r="J17" s="4" t="s">
        <v>2</v>
      </c>
    </row>
    <row r="18" spans="1:21">
      <c r="A18" s="4" t="s">
        <v>0</v>
      </c>
      <c r="B18" s="4" t="s">
        <v>136</v>
      </c>
      <c r="C18" s="5" t="str">
        <f t="shared" si="0"/>
        <v>Mon Feb 20  2012</v>
      </c>
      <c r="D18" s="5" t="str">
        <f t="shared" si="1"/>
        <v xml:space="preserve"> Feb 20 2012</v>
      </c>
      <c r="E18" s="7">
        <v>8.5</v>
      </c>
      <c r="F18" s="7"/>
      <c r="G18" s="7"/>
      <c r="H18" s="7"/>
      <c r="I18" s="7"/>
      <c r="J18" s="4" t="s">
        <v>2</v>
      </c>
      <c r="L18" s="58" t="s">
        <v>336</v>
      </c>
      <c r="M18" s="15">
        <v>5</v>
      </c>
      <c r="O18" s="18" t="s">
        <v>335</v>
      </c>
      <c r="P18" s="18" t="s">
        <v>326</v>
      </c>
      <c r="Q18" s="18" t="s">
        <v>338</v>
      </c>
      <c r="T18" s="18" t="s">
        <v>342</v>
      </c>
      <c r="U18" s="18" t="s">
        <v>343</v>
      </c>
    </row>
    <row r="19" spans="1:21" ht="15.75" thickBot="1">
      <c r="A19" s="4" t="s">
        <v>0</v>
      </c>
      <c r="B19" s="4" t="s">
        <v>129</v>
      </c>
      <c r="C19" s="5" t="str">
        <f t="shared" si="0"/>
        <v>Tue Feb 21  2012</v>
      </c>
      <c r="D19" s="5" t="str">
        <f t="shared" si="1"/>
        <v xml:space="preserve"> Feb 21 2012</v>
      </c>
      <c r="E19" s="7">
        <v>5</v>
      </c>
      <c r="F19" s="7"/>
      <c r="G19" s="7"/>
      <c r="H19" s="7"/>
      <c r="I19" s="7"/>
      <c r="J19" s="4" t="s">
        <v>2</v>
      </c>
      <c r="L19" s="59"/>
      <c r="M19" s="15">
        <v>5</v>
      </c>
      <c r="O19" s="17">
        <v>5</v>
      </c>
      <c r="P19" s="16">
        <f>COUNTIF(E$1:E$34, "= 5.0")</f>
        <v>3</v>
      </c>
      <c r="Q19" s="19">
        <f>O19*P19</f>
        <v>15</v>
      </c>
      <c r="T19" s="21">
        <f>O19-R$34</f>
        <v>-1.9772727272727275</v>
      </c>
      <c r="U19" s="21">
        <f>T19*T19</f>
        <v>3.90960743801653</v>
      </c>
    </row>
    <row r="20" spans="1:21">
      <c r="A20" s="4" t="s">
        <v>0</v>
      </c>
      <c r="B20" s="4" t="s">
        <v>121</v>
      </c>
      <c r="C20" s="5" t="str">
        <f t="shared" si="0"/>
        <v>Wed Feb 22  2012</v>
      </c>
      <c r="D20" s="5" t="str">
        <f t="shared" si="1"/>
        <v xml:space="preserve"> Feb 22 2012</v>
      </c>
      <c r="E20" s="7">
        <v>7</v>
      </c>
      <c r="F20" s="7"/>
      <c r="G20" s="7"/>
      <c r="H20" s="7"/>
      <c r="I20" s="7"/>
      <c r="J20" s="4" t="s">
        <v>2</v>
      </c>
      <c r="M20" s="7">
        <v>5</v>
      </c>
      <c r="O20" s="17">
        <v>5.25</v>
      </c>
      <c r="P20" s="16">
        <f>COUNTIF(E$1:E$34, "= 5.25")</f>
        <v>1</v>
      </c>
      <c r="Q20" s="19">
        <f t="shared" ref="Q20:Q33" si="3">O20*P20</f>
        <v>5.25</v>
      </c>
      <c r="T20" s="21">
        <f t="shared" ref="T20:T33" si="4">O20-R$34</f>
        <v>-1.7272727272727275</v>
      </c>
      <c r="U20" s="21">
        <f t="shared" ref="U20:U33" si="5">T20*T20</f>
        <v>2.9834710743801662</v>
      </c>
    </row>
    <row r="21" spans="1:21">
      <c r="A21" s="4" t="s">
        <v>0</v>
      </c>
      <c r="B21" s="4" t="s">
        <v>113</v>
      </c>
      <c r="C21" s="5" t="str">
        <f t="shared" si="0"/>
        <v>Thu Feb 23  2012</v>
      </c>
      <c r="D21" s="5" t="str">
        <f t="shared" si="1"/>
        <v xml:space="preserve"> Feb 23 2012</v>
      </c>
      <c r="E21" s="7">
        <v>7.5</v>
      </c>
      <c r="F21" s="7"/>
      <c r="G21" s="7"/>
      <c r="H21" s="7"/>
      <c r="I21" s="7"/>
      <c r="J21" s="4" t="s">
        <v>2</v>
      </c>
      <c r="M21" s="7">
        <v>5.25</v>
      </c>
      <c r="O21" s="17">
        <v>5.5</v>
      </c>
      <c r="P21" s="16">
        <f>COUNTIF(E$1:E$34, "= 5.5")</f>
        <v>2</v>
      </c>
      <c r="Q21" s="19">
        <f t="shared" si="3"/>
        <v>11</v>
      </c>
      <c r="T21" s="21">
        <f t="shared" si="4"/>
        <v>-1.4772727272727275</v>
      </c>
      <c r="U21" s="21">
        <f t="shared" si="5"/>
        <v>2.1823347107438025</v>
      </c>
    </row>
    <row r="22" spans="1:21">
      <c r="A22" s="4" t="s">
        <v>0</v>
      </c>
      <c r="B22" s="4" t="s">
        <v>106</v>
      </c>
      <c r="C22" s="5" t="str">
        <f t="shared" si="0"/>
        <v>Fri Feb 24  2012</v>
      </c>
      <c r="D22" s="5" t="str">
        <f t="shared" si="1"/>
        <v xml:space="preserve"> Feb 24 2012</v>
      </c>
      <c r="E22" s="7">
        <v>7.5</v>
      </c>
      <c r="F22" s="7"/>
      <c r="G22" s="7"/>
      <c r="H22" s="7"/>
      <c r="I22" s="7"/>
      <c r="J22" s="4" t="s">
        <v>2</v>
      </c>
      <c r="M22" s="7">
        <v>5.5</v>
      </c>
      <c r="O22" s="17">
        <v>5.75</v>
      </c>
      <c r="P22" s="16">
        <f>COUNTIF(E$1:E$34, "= 5.75")</f>
        <v>0</v>
      </c>
      <c r="Q22" s="19">
        <f t="shared" si="3"/>
        <v>0</v>
      </c>
      <c r="T22" s="21">
        <f t="shared" si="4"/>
        <v>-1.2272727272727275</v>
      </c>
      <c r="U22" s="21">
        <f t="shared" si="5"/>
        <v>1.5061983471074387</v>
      </c>
    </row>
    <row r="23" spans="1:21">
      <c r="A23" s="4" t="s">
        <v>0</v>
      </c>
      <c r="B23" s="4" t="s">
        <v>98</v>
      </c>
      <c r="C23" s="5" t="str">
        <f t="shared" si="0"/>
        <v>Sat Feb 25  2012</v>
      </c>
      <c r="D23" s="5" t="str">
        <f t="shared" si="1"/>
        <v xml:space="preserve"> Feb 25 2012</v>
      </c>
      <c r="E23" s="7">
        <v>5.5</v>
      </c>
      <c r="F23" s="7"/>
      <c r="G23" s="7"/>
      <c r="H23" s="7"/>
      <c r="I23" s="7"/>
      <c r="J23" s="4" t="s">
        <v>2</v>
      </c>
      <c r="M23" s="7">
        <v>5.5</v>
      </c>
      <c r="O23" s="17">
        <v>6</v>
      </c>
      <c r="P23" s="16">
        <f>COUNTIF(E$1:E$34, "= 6.0")</f>
        <v>0</v>
      </c>
      <c r="Q23" s="19">
        <f t="shared" si="3"/>
        <v>0</v>
      </c>
      <c r="T23" s="21">
        <f t="shared" si="4"/>
        <v>-0.97727272727272751</v>
      </c>
      <c r="U23" s="21">
        <f t="shared" si="5"/>
        <v>0.95506198347107485</v>
      </c>
    </row>
    <row r="24" spans="1:21">
      <c r="A24" s="4" t="s">
        <v>0</v>
      </c>
      <c r="B24" s="4" t="s">
        <v>91</v>
      </c>
      <c r="C24" s="5" t="str">
        <f t="shared" si="0"/>
        <v>Sun Feb 26  2012</v>
      </c>
      <c r="D24" s="5" t="str">
        <f t="shared" si="1"/>
        <v xml:space="preserve"> Feb 26 2012</v>
      </c>
      <c r="E24" s="7">
        <v>8</v>
      </c>
      <c r="F24" s="7"/>
      <c r="G24" s="7"/>
      <c r="H24" s="7"/>
      <c r="I24" s="7"/>
      <c r="J24" s="4" t="s">
        <v>2</v>
      </c>
      <c r="M24" s="7">
        <v>6.5</v>
      </c>
      <c r="O24" s="17">
        <v>6.25</v>
      </c>
      <c r="P24" s="16">
        <f>COUNTIF(E$1:E$34, "= 6.25")</f>
        <v>0</v>
      </c>
      <c r="Q24" s="19">
        <f t="shared" si="3"/>
        <v>0</v>
      </c>
      <c r="T24" s="21">
        <f t="shared" si="4"/>
        <v>-0.72727272727272751</v>
      </c>
      <c r="U24" s="21">
        <f t="shared" si="5"/>
        <v>0.52892561983471109</v>
      </c>
    </row>
    <row r="25" spans="1:21">
      <c r="A25" s="4" t="s">
        <v>0</v>
      </c>
      <c r="B25" s="4" t="s">
        <v>84</v>
      </c>
      <c r="C25" s="5" t="str">
        <f t="shared" si="0"/>
        <v>Mon Feb 27  2012</v>
      </c>
      <c r="D25" s="5" t="str">
        <f t="shared" si="1"/>
        <v xml:space="preserve"> Feb 27 2012</v>
      </c>
      <c r="E25" s="7">
        <v>8.5</v>
      </c>
      <c r="F25" s="7"/>
      <c r="G25" s="7"/>
      <c r="H25" s="7"/>
      <c r="I25" s="7"/>
      <c r="J25" s="4" t="s">
        <v>2</v>
      </c>
      <c r="M25" s="7">
        <v>6.5</v>
      </c>
      <c r="O25" s="17">
        <v>6.5</v>
      </c>
      <c r="P25" s="16">
        <f>COUNTIF(E$1:E$34, "= 6.50")</f>
        <v>2</v>
      </c>
      <c r="Q25" s="19">
        <f t="shared" si="3"/>
        <v>13</v>
      </c>
      <c r="T25" s="21">
        <f t="shared" si="4"/>
        <v>-0.47727272727272751</v>
      </c>
      <c r="U25" s="21">
        <f t="shared" si="5"/>
        <v>0.22778925619834733</v>
      </c>
    </row>
    <row r="26" spans="1:21">
      <c r="A26" s="4" t="s">
        <v>0</v>
      </c>
      <c r="B26" s="4" t="s">
        <v>75</v>
      </c>
      <c r="C26" s="5" t="str">
        <f t="shared" si="0"/>
        <v>Tue Feb 28  2012</v>
      </c>
      <c r="D26" s="5" t="str">
        <f t="shared" si="1"/>
        <v xml:space="preserve"> Feb 28 2012</v>
      </c>
      <c r="E26" s="7">
        <v>5.25</v>
      </c>
      <c r="F26" s="7"/>
      <c r="G26" s="7"/>
      <c r="H26" s="7"/>
      <c r="I26" s="7"/>
      <c r="J26" s="4" t="s">
        <v>2</v>
      </c>
      <c r="M26" s="7">
        <v>6.75</v>
      </c>
      <c r="O26" s="17">
        <v>6.75</v>
      </c>
      <c r="P26" s="16">
        <f>COUNTIF(E$1:E$34, "= 6.75")</f>
        <v>1</v>
      </c>
      <c r="Q26" s="19">
        <f t="shared" si="3"/>
        <v>6.75</v>
      </c>
      <c r="T26" s="21">
        <f t="shared" si="4"/>
        <v>-0.22727272727272751</v>
      </c>
      <c r="U26" s="21">
        <f t="shared" si="5"/>
        <v>5.1652892561983584E-2</v>
      </c>
    </row>
    <row r="27" spans="1:21">
      <c r="A27" s="4" t="s">
        <v>0</v>
      </c>
      <c r="B27" s="4" t="s">
        <v>68</v>
      </c>
      <c r="C27" s="5" t="str">
        <f t="shared" si="0"/>
        <v>Wed Feb 29  2012</v>
      </c>
      <c r="D27" s="5" t="str">
        <f t="shared" si="1"/>
        <v xml:space="preserve"> Feb 29 2012</v>
      </c>
      <c r="E27" s="7">
        <v>7</v>
      </c>
      <c r="F27" s="7"/>
      <c r="G27" s="7"/>
      <c r="H27" s="7"/>
      <c r="I27" s="7"/>
      <c r="J27" s="4" t="s">
        <v>2</v>
      </c>
      <c r="M27" s="7">
        <v>7</v>
      </c>
      <c r="O27" s="17">
        <v>7</v>
      </c>
      <c r="P27" s="16">
        <f>COUNTIF(E$1:E$34, "= 7.0")</f>
        <v>7</v>
      </c>
      <c r="Q27" s="19">
        <f t="shared" si="3"/>
        <v>49</v>
      </c>
      <c r="T27" s="21">
        <f t="shared" si="4"/>
        <v>2.2727272727272485E-2</v>
      </c>
      <c r="U27" s="21">
        <f t="shared" si="5"/>
        <v>5.1652892561982367E-4</v>
      </c>
    </row>
    <row r="28" spans="1:21">
      <c r="A28" s="4" t="s">
        <v>0</v>
      </c>
      <c r="B28" s="4" t="s">
        <v>60</v>
      </c>
      <c r="C28" s="5" t="str">
        <f t="shared" si="0"/>
        <v>Thu Mar 01  2012</v>
      </c>
      <c r="D28" s="5" t="str">
        <f t="shared" si="1"/>
        <v xml:space="preserve"> Mar 01 2012</v>
      </c>
      <c r="E28" s="7">
        <v>6.75</v>
      </c>
      <c r="F28" s="7"/>
      <c r="G28" s="7"/>
      <c r="H28" s="7"/>
      <c r="I28" s="7"/>
      <c r="J28" s="4" t="s">
        <v>2</v>
      </c>
      <c r="M28" s="7">
        <v>7</v>
      </c>
      <c r="O28" s="17">
        <v>7.25</v>
      </c>
      <c r="P28" s="16">
        <f>COUNTIF(E$1:E$34, "= 7.25")</f>
        <v>3</v>
      </c>
      <c r="Q28" s="19">
        <f t="shared" si="3"/>
        <v>21.75</v>
      </c>
      <c r="T28" s="21">
        <f t="shared" si="4"/>
        <v>0.27272727272727249</v>
      </c>
      <c r="U28" s="21">
        <f t="shared" si="5"/>
        <v>7.4380165289256062E-2</v>
      </c>
    </row>
    <row r="29" spans="1:21">
      <c r="A29" s="4" t="s">
        <v>0</v>
      </c>
      <c r="B29" s="4" t="s">
        <v>52</v>
      </c>
      <c r="C29" s="5" t="str">
        <f t="shared" si="0"/>
        <v>Fri Mar 02  2012</v>
      </c>
      <c r="D29" s="5" t="str">
        <f t="shared" si="1"/>
        <v xml:space="preserve"> Mar 02 2012</v>
      </c>
      <c r="E29" s="7">
        <v>7.25</v>
      </c>
      <c r="F29" s="7"/>
      <c r="G29" s="7"/>
      <c r="H29" s="7"/>
      <c r="I29" s="7"/>
      <c r="J29" s="4" t="s">
        <v>2</v>
      </c>
      <c r="M29" s="7">
        <v>7</v>
      </c>
      <c r="O29" s="17">
        <v>7.5</v>
      </c>
      <c r="P29" s="16">
        <f>COUNTIF(E$1:E$34, "= 7.5")</f>
        <v>9</v>
      </c>
      <c r="Q29" s="19">
        <f t="shared" si="3"/>
        <v>67.5</v>
      </c>
      <c r="T29" s="21">
        <f t="shared" si="4"/>
        <v>0.52272727272727249</v>
      </c>
      <c r="U29" s="21">
        <f t="shared" si="5"/>
        <v>0.2732438016528923</v>
      </c>
    </row>
    <row r="30" spans="1:21">
      <c r="A30" s="4" t="s">
        <v>0</v>
      </c>
      <c r="B30" s="4" t="s">
        <v>44</v>
      </c>
      <c r="C30" s="5" t="str">
        <f t="shared" si="0"/>
        <v>Sat Mar 03  2012</v>
      </c>
      <c r="D30" s="5" t="str">
        <f t="shared" si="1"/>
        <v xml:space="preserve"> Mar 03 2012</v>
      </c>
      <c r="E30" s="7">
        <v>7.5</v>
      </c>
      <c r="F30" s="7"/>
      <c r="G30" s="7"/>
      <c r="H30" s="7"/>
      <c r="I30" s="7">
        <f>SUM(E30:E34)/ROWS(E30:E34)</f>
        <v>6.7</v>
      </c>
      <c r="J30" s="4" t="s">
        <v>2</v>
      </c>
      <c r="M30" s="7">
        <v>7</v>
      </c>
      <c r="O30" s="17">
        <v>7.75</v>
      </c>
      <c r="P30" s="16">
        <f>COUNTIF(E$1:E$34, "=7.75")</f>
        <v>0</v>
      </c>
      <c r="Q30" s="19">
        <f t="shared" si="3"/>
        <v>0</v>
      </c>
      <c r="T30" s="21">
        <f t="shared" si="4"/>
        <v>0.77272727272727249</v>
      </c>
      <c r="U30" s="21">
        <f t="shared" si="5"/>
        <v>0.59710743801652855</v>
      </c>
    </row>
    <row r="31" spans="1:21">
      <c r="A31" s="4" t="s">
        <v>0</v>
      </c>
      <c r="B31" s="4" t="s">
        <v>37</v>
      </c>
      <c r="C31" s="5" t="str">
        <f t="shared" si="0"/>
        <v>Sun Mar 04  2012</v>
      </c>
      <c r="D31" s="5" t="str">
        <f t="shared" si="1"/>
        <v xml:space="preserve"> Mar 04 2012</v>
      </c>
      <c r="E31" s="7">
        <v>7.25</v>
      </c>
      <c r="F31" s="7"/>
      <c r="G31" s="7"/>
      <c r="H31" s="7"/>
      <c r="I31" s="7"/>
      <c r="J31" s="4" t="s">
        <v>2</v>
      </c>
      <c r="M31" s="7">
        <v>7</v>
      </c>
      <c r="O31" s="17">
        <v>8</v>
      </c>
      <c r="P31" s="16">
        <f>COUNTIF(E$1:E$34, "= 8.0")</f>
        <v>3</v>
      </c>
      <c r="Q31" s="19">
        <f t="shared" si="3"/>
        <v>24</v>
      </c>
      <c r="T31" s="21">
        <f t="shared" si="4"/>
        <v>1.0227272727272725</v>
      </c>
      <c r="U31" s="21">
        <f t="shared" si="5"/>
        <v>1.0459710743801649</v>
      </c>
    </row>
    <row r="32" spans="1:21">
      <c r="A32" s="4" t="s">
        <v>0</v>
      </c>
      <c r="B32" s="4" t="s">
        <v>30</v>
      </c>
      <c r="C32" s="5" t="str">
        <f t="shared" si="0"/>
        <v>Mon Mar 05  2012</v>
      </c>
      <c r="D32" s="5" t="str">
        <f t="shared" si="1"/>
        <v xml:space="preserve"> Mar 05 2012</v>
      </c>
      <c r="E32" s="7">
        <v>6.5</v>
      </c>
      <c r="F32" s="7"/>
      <c r="G32" s="7"/>
      <c r="H32" s="7"/>
      <c r="I32" s="7"/>
      <c r="J32" s="4" t="s">
        <v>2</v>
      </c>
      <c r="M32" s="7">
        <v>7</v>
      </c>
      <c r="O32" s="17">
        <v>8.25</v>
      </c>
      <c r="P32" s="16">
        <f>COUNTIF(E$1:E$34, "= 8.25")</f>
        <v>0</v>
      </c>
      <c r="Q32" s="19">
        <f t="shared" si="3"/>
        <v>0</v>
      </c>
      <c r="T32" s="21">
        <f t="shared" si="4"/>
        <v>1.2727272727272725</v>
      </c>
      <c r="U32" s="21">
        <f t="shared" si="5"/>
        <v>1.6198347107438011</v>
      </c>
    </row>
    <row r="33" spans="1:23" ht="15.75" thickBot="1">
      <c r="A33" s="4" t="s">
        <v>0</v>
      </c>
      <c r="B33" s="4" t="s">
        <v>20</v>
      </c>
      <c r="C33" s="5" t="str">
        <f t="shared" si="0"/>
        <v>Tue Mar 06  2012</v>
      </c>
      <c r="D33" s="5" t="str">
        <f t="shared" si="1"/>
        <v xml:space="preserve"> Mar 06 2012</v>
      </c>
      <c r="E33" s="7">
        <v>5</v>
      </c>
      <c r="F33" s="7"/>
      <c r="G33" s="7"/>
      <c r="H33" s="7"/>
      <c r="I33" s="7"/>
      <c r="J33" s="4" t="s">
        <v>2</v>
      </c>
      <c r="M33" s="7">
        <v>7</v>
      </c>
      <c r="O33" s="17">
        <v>8.5</v>
      </c>
      <c r="P33" s="16">
        <f>COUNTIF(E$1:E$34, "= 8.5")</f>
        <v>2</v>
      </c>
      <c r="Q33" s="19">
        <f t="shared" si="3"/>
        <v>17</v>
      </c>
      <c r="T33" s="21">
        <f t="shared" si="4"/>
        <v>1.5227272727272725</v>
      </c>
      <c r="U33" s="23">
        <f t="shared" si="5"/>
        <v>2.3186983471074374</v>
      </c>
    </row>
    <row r="34" spans="1:23">
      <c r="A34" s="4" t="s">
        <v>0</v>
      </c>
      <c r="B34" s="4" t="s">
        <v>1</v>
      </c>
      <c r="C34" s="5" t="str">
        <f t="shared" si="0"/>
        <v>Wed Mar 07  2012</v>
      </c>
      <c r="D34" s="5" t="str">
        <f t="shared" si="1"/>
        <v xml:space="preserve"> Mar 07 2012</v>
      </c>
      <c r="E34" s="7">
        <v>7.25</v>
      </c>
      <c r="F34" s="7"/>
      <c r="G34" s="7"/>
      <c r="H34" s="7"/>
      <c r="I34" s="7"/>
      <c r="J34" s="4" t="s">
        <v>2</v>
      </c>
      <c r="M34" s="7">
        <v>7.25</v>
      </c>
      <c r="O34" s="18" t="s">
        <v>339</v>
      </c>
      <c r="P34" s="20">
        <f>SUM(P19:P33)</f>
        <v>33</v>
      </c>
      <c r="Q34" s="20">
        <f>SUM(Q19:Q33)</f>
        <v>230.25</v>
      </c>
      <c r="R34" s="21">
        <f>Q34/P34</f>
        <v>6.9772727272727275</v>
      </c>
      <c r="U34" s="24">
        <f>SUM(U19:U33)</f>
        <v>18.274793388429753</v>
      </c>
      <c r="V34" s="24">
        <f>SQRT(U34)</f>
        <v>4.2749027343823567</v>
      </c>
    </row>
    <row r="35" spans="1:23">
      <c r="M35" s="7">
        <v>7.25</v>
      </c>
      <c r="P35" s="50" t="s">
        <v>339</v>
      </c>
      <c r="Q35" s="50" t="s">
        <v>340</v>
      </c>
      <c r="R35" s="50" t="s">
        <v>341</v>
      </c>
      <c r="U35" s="18" t="s">
        <v>344</v>
      </c>
      <c r="V35" s="18" t="s">
        <v>345</v>
      </c>
    </row>
    <row r="36" spans="1:23">
      <c r="M36" s="7">
        <v>7.25</v>
      </c>
      <c r="P36" s="50"/>
      <c r="Q36" s="50"/>
      <c r="R36" s="50"/>
    </row>
    <row r="37" spans="1:23">
      <c r="M37" s="7">
        <v>7.5</v>
      </c>
    </row>
    <row r="38" spans="1:23">
      <c r="M38" s="7">
        <v>7.5</v>
      </c>
    </row>
    <row r="39" spans="1:23" ht="15.75" thickBot="1">
      <c r="M39" s="7">
        <v>7.5</v>
      </c>
    </row>
    <row r="40" spans="1:23" ht="15.75" thickBot="1">
      <c r="M40" s="7">
        <v>7.5</v>
      </c>
      <c r="R40" s="60" t="s">
        <v>337</v>
      </c>
      <c r="S40" s="61"/>
      <c r="T40" s="61"/>
      <c r="U40" s="61"/>
      <c r="V40" s="62"/>
      <c r="W40" s="22"/>
    </row>
    <row r="41" spans="1:23" ht="15.75" thickBot="1">
      <c r="M41" s="7">
        <v>7.5</v>
      </c>
    </row>
    <row r="42" spans="1:23">
      <c r="M42" s="7">
        <v>7.5</v>
      </c>
      <c r="O42" s="13" t="s">
        <v>324</v>
      </c>
      <c r="P42" s="13" t="s">
        <v>326</v>
      </c>
      <c r="Q42"/>
      <c r="R42"/>
      <c r="S42"/>
      <c r="T42"/>
      <c r="U42"/>
      <c r="V42"/>
      <c r="W42"/>
    </row>
    <row r="43" spans="1:23">
      <c r="M43" s="7">
        <v>7.5</v>
      </c>
      <c r="O43" s="11">
        <v>5</v>
      </c>
      <c r="P43" s="11">
        <v>3</v>
      </c>
      <c r="Q43"/>
      <c r="R43"/>
      <c r="S43"/>
      <c r="T43"/>
      <c r="U43"/>
      <c r="V43"/>
      <c r="W43"/>
    </row>
    <row r="44" spans="1:23">
      <c r="M44" s="7">
        <v>7.5</v>
      </c>
      <c r="O44" s="11">
        <v>5.7</v>
      </c>
      <c r="P44" s="11">
        <v>3</v>
      </c>
      <c r="Q44"/>
      <c r="R44"/>
      <c r="S44"/>
      <c r="T44"/>
      <c r="U44"/>
      <c r="V44"/>
      <c r="W44"/>
    </row>
    <row r="45" spans="1:23">
      <c r="M45" s="7">
        <v>7.5</v>
      </c>
      <c r="O45" s="11">
        <v>6.4</v>
      </c>
      <c r="P45" s="11">
        <v>0</v>
      </c>
      <c r="Q45"/>
      <c r="R45"/>
      <c r="S45"/>
      <c r="T45"/>
      <c r="U45"/>
      <c r="V45"/>
      <c r="W45"/>
    </row>
    <row r="46" spans="1:23">
      <c r="M46" s="7">
        <v>8</v>
      </c>
      <c r="O46" s="11">
        <v>7.1</v>
      </c>
      <c r="P46" s="11">
        <v>10</v>
      </c>
      <c r="Q46"/>
      <c r="R46"/>
      <c r="S46"/>
      <c r="T46"/>
      <c r="U46"/>
      <c r="V46"/>
      <c r="W46"/>
    </row>
    <row r="47" spans="1:23">
      <c r="M47" s="7">
        <v>8</v>
      </c>
      <c r="O47" s="11">
        <v>7.8</v>
      </c>
      <c r="P47" s="11">
        <v>11</v>
      </c>
      <c r="Q47"/>
      <c r="R47"/>
      <c r="S47"/>
      <c r="T47"/>
      <c r="U47"/>
      <c r="V47"/>
      <c r="W47"/>
    </row>
    <row r="48" spans="1:23" ht="15.75" thickBot="1">
      <c r="M48" s="7">
        <v>8</v>
      </c>
      <c r="O48" s="12" t="s">
        <v>325</v>
      </c>
      <c r="P48" s="12">
        <v>5</v>
      </c>
      <c r="Q48"/>
      <c r="R48"/>
      <c r="S48"/>
      <c r="T48"/>
      <c r="U48"/>
      <c r="V48"/>
      <c r="W48"/>
    </row>
    <row r="49" spans="13:23">
      <c r="M49" s="7">
        <v>8.5</v>
      </c>
      <c r="O49"/>
      <c r="P49"/>
      <c r="Q49"/>
      <c r="R49"/>
      <c r="S49"/>
      <c r="T49"/>
      <c r="U49"/>
      <c r="V49"/>
      <c r="W49"/>
    </row>
    <row r="50" spans="13:23">
      <c r="M50" s="7">
        <v>8.5</v>
      </c>
      <c r="O50"/>
      <c r="P50"/>
      <c r="Q50"/>
      <c r="R50"/>
      <c r="S50"/>
      <c r="T50"/>
      <c r="U50"/>
      <c r="V50"/>
      <c r="W50"/>
    </row>
    <row r="51" spans="13:23">
      <c r="O51"/>
      <c r="P51"/>
      <c r="Q51"/>
      <c r="R51"/>
      <c r="S51"/>
      <c r="T51"/>
      <c r="U51"/>
      <c r="V51"/>
      <c r="W51"/>
    </row>
    <row r="52" spans="13:23">
      <c r="R52" s="51" t="s">
        <v>367</v>
      </c>
      <c r="S52" s="51"/>
      <c r="T52" s="51"/>
      <c r="U52" s="51"/>
      <c r="V52" s="51"/>
    </row>
    <row r="54" spans="13:23">
      <c r="R54" s="52" t="s">
        <v>356</v>
      </c>
      <c r="S54" s="52"/>
      <c r="T54" s="52"/>
      <c r="U54" s="52"/>
      <c r="V54" s="52"/>
    </row>
    <row r="55" spans="13:23">
      <c r="R55" s="32" t="s">
        <v>357</v>
      </c>
      <c r="S55" s="33">
        <f>MAX(E$2:E$34)</f>
        <v>8.5</v>
      </c>
      <c r="U55" s="32" t="s">
        <v>359</v>
      </c>
      <c r="V55" s="33">
        <f>MIN(E$2:E$34)</f>
        <v>5</v>
      </c>
    </row>
    <row r="56" spans="13:23">
      <c r="R56" s="34" t="s">
        <v>358</v>
      </c>
      <c r="S56" s="17">
        <f>QUARTILE(E$2:E$34, 3)</f>
        <v>7.5</v>
      </c>
      <c r="U56" s="34" t="s">
        <v>360</v>
      </c>
      <c r="V56" s="16">
        <f>QUARTILE(E$2:E$34, 1)</f>
        <v>6.75</v>
      </c>
    </row>
    <row r="57" spans="13:23">
      <c r="R57" s="34" t="s">
        <v>361</v>
      </c>
      <c r="S57" s="17">
        <f>QUARTILE(E$2:E$34, 2)</f>
        <v>7.25</v>
      </c>
      <c r="U57" s="16"/>
      <c r="V57" s="16"/>
    </row>
    <row r="59" spans="13:23">
      <c r="R59" s="53" t="s">
        <v>351</v>
      </c>
      <c r="S59" s="53"/>
      <c r="T59" s="26"/>
      <c r="U59" s="53" t="s">
        <v>362</v>
      </c>
      <c r="V59" s="53"/>
    </row>
    <row r="60" spans="13:23">
      <c r="R60" s="16" t="s">
        <v>341</v>
      </c>
      <c r="S60" s="17">
        <f>AVERAGE(E$2:E$34)</f>
        <v>6.9772727272727275</v>
      </c>
      <c r="T60" s="26"/>
      <c r="U60" s="16" t="s">
        <v>363</v>
      </c>
      <c r="V60" s="16">
        <f>STDEVP(E$2:E$34)</f>
        <v>0.95418463598992653</v>
      </c>
    </row>
    <row r="61" spans="13:23">
      <c r="R61" s="16" t="s">
        <v>352</v>
      </c>
      <c r="S61" s="17">
        <f>MEDIAN(E$2:E$34)</f>
        <v>7.25</v>
      </c>
      <c r="T61" s="26"/>
      <c r="U61" s="16" t="s">
        <v>364</v>
      </c>
      <c r="V61" s="16">
        <f>VARP(E$2:E$34)</f>
        <v>0.91046831955922869</v>
      </c>
    </row>
    <row r="62" spans="13:23">
      <c r="R62" s="16" t="s">
        <v>353</v>
      </c>
      <c r="S62" s="17">
        <f>MODE(E$2:E$34)</f>
        <v>7.5</v>
      </c>
      <c r="T62" s="26"/>
      <c r="U62" s="16" t="s">
        <v>365</v>
      </c>
      <c r="V62" s="17">
        <f>S56-V56</f>
        <v>0.75</v>
      </c>
    </row>
    <row r="63" spans="13:23">
      <c r="R63" s="16" t="s">
        <v>354</v>
      </c>
      <c r="S63" s="17">
        <f>(S55-V55)/2</f>
        <v>1.75</v>
      </c>
      <c r="T63" s="26"/>
      <c r="U63" s="16" t="s">
        <v>366</v>
      </c>
      <c r="V63" s="17">
        <f>S55-V55</f>
        <v>3.5</v>
      </c>
    </row>
    <row r="66" spans="18:22">
      <c r="R66" s="53" t="s">
        <v>346</v>
      </c>
      <c r="S66" s="53"/>
      <c r="T66" s="53"/>
      <c r="U66" s="53"/>
      <c r="V66" s="53"/>
    </row>
    <row r="282" ht="18.75" customHeight="1"/>
  </sheetData>
  <sortState ref="M18:M50">
    <sortCondition ref="M37:M69"/>
  </sortState>
  <mergeCells count="17">
    <mergeCell ref="L11:Q14"/>
    <mergeCell ref="L1:Q1"/>
    <mergeCell ref="L4:Q4"/>
    <mergeCell ref="L5:Q5"/>
    <mergeCell ref="L6:Q6"/>
    <mergeCell ref="L9:Q9"/>
    <mergeCell ref="L10:Q10"/>
    <mergeCell ref="R66:V66"/>
    <mergeCell ref="L18:L19"/>
    <mergeCell ref="P35:P36"/>
    <mergeCell ref="Q35:Q36"/>
    <mergeCell ref="R35:R36"/>
    <mergeCell ref="R40:V40"/>
    <mergeCell ref="R59:S59"/>
    <mergeCell ref="R54:V54"/>
    <mergeCell ref="U59:V59"/>
    <mergeCell ref="R52:V52"/>
  </mergeCells>
  <printOptions horizontalCentered="1"/>
  <pageMargins left="0.5" right="0.5" top="0.75" bottom="0.75" header="0.3" footer="0.3"/>
  <pageSetup orientation="portrait" verticalDpi="0" r:id="rId1"/>
  <headerFooter>
    <oddHeader>&amp;L&amp;"-,Bold"&amp;14Paul C. King&amp;C&amp;"-,Bold"&amp;14Project 1&amp;R&amp;"-,Bold Italic"&amp;14Math 1372 Spring 2012</oddHeader>
    <oddFooter>&amp;L&amp;"-,Bold"&amp;14&amp;A&amp;R&amp;"-,Bold Italic"&amp;12Printed  &amp;D &amp;T</oddFooter>
  </headerFooter>
  <drawing r:id="rId2"/>
</worksheet>
</file>

<file path=xl/worksheets/sheet11.xml><?xml version="1.0" encoding="utf-8"?>
<worksheet xmlns="http://schemas.openxmlformats.org/spreadsheetml/2006/main" xmlns:r="http://schemas.openxmlformats.org/officeDocument/2006/relationships">
  <dimension ref="A1:T284"/>
  <sheetViews>
    <sheetView zoomScale="80" zoomScaleNormal="80" workbookViewId="0">
      <pane ySplit="1" topLeftCell="A2" activePane="bottomLeft" state="frozen"/>
      <selection pane="bottomLeft" activeCell="K24" sqref="K24"/>
    </sheetView>
  </sheetViews>
  <sheetFormatPr defaultRowHeight="15"/>
  <cols>
    <col min="1" max="1" width="11.28515625" style="1" bestFit="1" customWidth="1"/>
    <col min="2" max="2" width="26.42578125" style="1" bestFit="1" customWidth="1"/>
    <col min="3" max="3" width="17.5703125" style="1" bestFit="1" customWidth="1"/>
    <col min="4" max="4" width="15.140625" style="1" bestFit="1" customWidth="1"/>
    <col min="5" max="5" width="10.42578125" style="1" bestFit="1" customWidth="1"/>
    <col min="6" max="6" width="14.42578125" style="1" customWidth="1"/>
    <col min="7" max="8" width="16.5703125" style="1" customWidth="1"/>
    <col min="9" max="9" width="11.42578125" style="1" customWidth="1"/>
    <col min="10" max="15" width="9.140625" style="1"/>
    <col min="16" max="16" width="16.5703125" style="1" customWidth="1"/>
    <col min="17" max="16384" width="9.140625" style="1"/>
  </cols>
  <sheetData>
    <row r="1" spans="1:16" ht="49.5" customHeight="1">
      <c r="A1" s="3" t="s">
        <v>282</v>
      </c>
      <c r="B1" s="3" t="s">
        <v>285</v>
      </c>
      <c r="C1" s="3" t="s">
        <v>301</v>
      </c>
      <c r="D1" s="3" t="s">
        <v>300</v>
      </c>
      <c r="E1" s="3" t="s">
        <v>323</v>
      </c>
      <c r="F1" s="3" t="s">
        <v>327</v>
      </c>
      <c r="G1" s="3" t="s">
        <v>328</v>
      </c>
      <c r="H1" s="3" t="s">
        <v>332</v>
      </c>
      <c r="I1" s="3" t="s">
        <v>302</v>
      </c>
      <c r="K1" s="44" t="s">
        <v>303</v>
      </c>
      <c r="L1" s="45"/>
      <c r="M1" s="45"/>
      <c r="N1" s="45"/>
      <c r="O1" s="45"/>
      <c r="P1" s="46"/>
    </row>
    <row r="2" spans="1:16">
      <c r="A2" s="4" t="s">
        <v>3</v>
      </c>
      <c r="B2" s="4" t="s">
        <v>265</v>
      </c>
      <c r="C2" s="5" t="str">
        <f t="shared" ref="C2:C33" si="0">LEFT(B2, 11) &amp; " " &amp; RIGHT(B2, 4)</f>
        <v>Fri Feb 03  2012</v>
      </c>
      <c r="D2" s="5" t="str">
        <f t="shared" ref="D2:D33" si="1">MID(B2, 4,7) &amp; " " &amp; RIGHT(B2, 4)</f>
        <v xml:space="preserve"> Feb 03 2012</v>
      </c>
      <c r="E2" s="4">
        <v>0</v>
      </c>
      <c r="F2" s="4" t="str">
        <f>IF(E2&gt;0,"yes","no")</f>
        <v>no</v>
      </c>
      <c r="G2" s="4">
        <f>COUNTIF(E1:E33, "&gt; 0")</f>
        <v>12</v>
      </c>
      <c r="H2" s="4">
        <f>COUNTIF(E1:E33, "= 0")</f>
        <v>20</v>
      </c>
      <c r="I2" s="4" t="s">
        <v>5</v>
      </c>
    </row>
    <row r="3" spans="1:16">
      <c r="A3" s="4" t="s">
        <v>3</v>
      </c>
      <c r="B3" s="4" t="s">
        <v>258</v>
      </c>
      <c r="C3" s="5" t="str">
        <f t="shared" si="0"/>
        <v>Sat Feb 04  2012</v>
      </c>
      <c r="D3" s="5" t="str">
        <f t="shared" si="1"/>
        <v xml:space="preserve"> Feb 04 2012</v>
      </c>
      <c r="E3" s="4">
        <v>0</v>
      </c>
      <c r="F3" s="4" t="str">
        <f t="shared" ref="F3:F33" si="2">IF(E3&gt;0,"yes","no")</f>
        <v>no</v>
      </c>
      <c r="G3" s="4"/>
      <c r="H3" s="4"/>
      <c r="I3" s="4" t="s">
        <v>5</v>
      </c>
    </row>
    <row r="4" spans="1:16" ht="15.75" customHeight="1">
      <c r="A4" s="4" t="s">
        <v>3</v>
      </c>
      <c r="B4" s="4" t="s">
        <v>250</v>
      </c>
      <c r="C4" s="5" t="str">
        <f t="shared" si="0"/>
        <v>Sun Feb 05  2012</v>
      </c>
      <c r="D4" s="5" t="str">
        <f t="shared" si="1"/>
        <v xml:space="preserve"> Feb 05 2012</v>
      </c>
      <c r="E4" s="4">
        <v>0</v>
      </c>
      <c r="F4" s="4" t="str">
        <f t="shared" si="2"/>
        <v>no</v>
      </c>
      <c r="G4" s="4"/>
      <c r="H4" s="4"/>
      <c r="I4" s="4" t="s">
        <v>5</v>
      </c>
      <c r="K4" s="47" t="s">
        <v>306</v>
      </c>
      <c r="L4" s="48"/>
      <c r="M4" s="48"/>
      <c r="N4" s="48"/>
      <c r="O4" s="48"/>
      <c r="P4" s="49"/>
    </row>
    <row r="5" spans="1:16" ht="15.75">
      <c r="A5" s="4" t="s">
        <v>3</v>
      </c>
      <c r="B5" s="4" t="s">
        <v>242</v>
      </c>
      <c r="C5" s="5" t="str">
        <f t="shared" si="0"/>
        <v>Mon Feb 06  2012</v>
      </c>
      <c r="D5" s="5" t="str">
        <f t="shared" si="1"/>
        <v xml:space="preserve"> Feb 06 2012</v>
      </c>
      <c r="E5" s="4">
        <v>0</v>
      </c>
      <c r="F5" s="4" t="str">
        <f t="shared" si="2"/>
        <v>no</v>
      </c>
      <c r="G5" s="4"/>
      <c r="H5" s="4"/>
      <c r="I5" s="4" t="s">
        <v>5</v>
      </c>
      <c r="K5" s="41" t="s">
        <v>304</v>
      </c>
      <c r="L5" s="42"/>
      <c r="M5" s="42"/>
      <c r="N5" s="42"/>
      <c r="O5" s="42"/>
      <c r="P5" s="43"/>
    </row>
    <row r="6" spans="1:16" ht="15.75">
      <c r="A6" s="4" t="s">
        <v>3</v>
      </c>
      <c r="B6" s="4" t="s">
        <v>234</v>
      </c>
      <c r="C6" s="5" t="str">
        <f t="shared" si="0"/>
        <v>Tue Feb 07  2012</v>
      </c>
      <c r="D6" s="5" t="str">
        <f t="shared" si="1"/>
        <v xml:space="preserve"> Feb 07 2012</v>
      </c>
      <c r="E6" s="4">
        <v>0</v>
      </c>
      <c r="F6" s="4" t="str">
        <f t="shared" si="2"/>
        <v>no</v>
      </c>
      <c r="G6" s="4"/>
      <c r="H6" s="4"/>
      <c r="I6" s="4" t="s">
        <v>5</v>
      </c>
      <c r="K6" s="41" t="s">
        <v>305</v>
      </c>
      <c r="L6" s="42"/>
      <c r="M6" s="42"/>
      <c r="N6" s="42"/>
      <c r="O6" s="42"/>
      <c r="P6" s="43"/>
    </row>
    <row r="7" spans="1:16">
      <c r="A7" s="4" t="s">
        <v>3</v>
      </c>
      <c r="B7" s="4" t="s">
        <v>226</v>
      </c>
      <c r="C7" s="5" t="str">
        <f t="shared" si="0"/>
        <v>Wed Feb 08  2012</v>
      </c>
      <c r="D7" s="5" t="str">
        <f t="shared" si="1"/>
        <v xml:space="preserve"> Feb 08 2012</v>
      </c>
      <c r="E7" s="4">
        <v>0</v>
      </c>
      <c r="F7" s="4" t="str">
        <f t="shared" si="2"/>
        <v>no</v>
      </c>
      <c r="G7" s="4"/>
      <c r="H7" s="4"/>
      <c r="I7" s="4" t="s">
        <v>5</v>
      </c>
    </row>
    <row r="8" spans="1:16">
      <c r="A8" s="4" t="s">
        <v>3</v>
      </c>
      <c r="B8" s="4" t="s">
        <v>218</v>
      </c>
      <c r="C8" s="5" t="str">
        <f t="shared" si="0"/>
        <v>Thu Feb 09  2012</v>
      </c>
      <c r="D8" s="5" t="str">
        <f t="shared" si="1"/>
        <v xml:space="preserve"> Feb 09 2012</v>
      </c>
      <c r="E8" s="4">
        <v>0.02</v>
      </c>
      <c r="F8" s="4" t="str">
        <f t="shared" si="2"/>
        <v>yes</v>
      </c>
      <c r="G8" s="4"/>
      <c r="H8" s="4"/>
      <c r="I8" s="4" t="s">
        <v>5</v>
      </c>
    </row>
    <row r="9" spans="1:16" ht="15.75">
      <c r="A9" s="4" t="s">
        <v>3</v>
      </c>
      <c r="B9" s="4" t="s">
        <v>209</v>
      </c>
      <c r="C9" s="5" t="str">
        <f t="shared" si="0"/>
        <v>Fri Feb 10  2012</v>
      </c>
      <c r="D9" s="5" t="str">
        <f t="shared" si="1"/>
        <v xml:space="preserve"> Feb 10 2012</v>
      </c>
      <c r="E9" s="4">
        <v>0</v>
      </c>
      <c r="F9" s="4" t="str">
        <f t="shared" si="2"/>
        <v>no</v>
      </c>
      <c r="G9" s="4"/>
      <c r="H9" s="4"/>
      <c r="I9" s="4" t="s">
        <v>5</v>
      </c>
      <c r="K9" s="47" t="s">
        <v>307</v>
      </c>
      <c r="L9" s="48"/>
      <c r="M9" s="48"/>
      <c r="N9" s="48"/>
      <c r="O9" s="48"/>
      <c r="P9" s="49"/>
    </row>
    <row r="10" spans="1:16" ht="15.75">
      <c r="A10" s="4" t="s">
        <v>3</v>
      </c>
      <c r="B10" s="4" t="s">
        <v>202</v>
      </c>
      <c r="C10" s="5" t="str">
        <f t="shared" si="0"/>
        <v>Sat Feb 11  2012</v>
      </c>
      <c r="D10" s="5" t="str">
        <f t="shared" si="1"/>
        <v xml:space="preserve"> Feb 11 2012</v>
      </c>
      <c r="E10" s="4">
        <v>7.0000000000000007E-2</v>
      </c>
      <c r="F10" s="4" t="str">
        <f t="shared" si="2"/>
        <v>yes</v>
      </c>
      <c r="G10" s="4"/>
      <c r="H10" s="4"/>
      <c r="I10" s="4" t="s">
        <v>5</v>
      </c>
      <c r="K10" s="41" t="s">
        <v>317</v>
      </c>
      <c r="L10" s="42"/>
      <c r="M10" s="42"/>
      <c r="N10" s="42"/>
      <c r="O10" s="42"/>
      <c r="P10" s="43"/>
    </row>
    <row r="11" spans="1:16" ht="15" customHeight="1">
      <c r="A11" s="4" t="s">
        <v>3</v>
      </c>
      <c r="B11" s="4" t="s">
        <v>194</v>
      </c>
      <c r="C11" s="5" t="str">
        <f t="shared" si="0"/>
        <v>Sun Feb 12  2012</v>
      </c>
      <c r="D11" s="5" t="str">
        <f t="shared" si="1"/>
        <v xml:space="preserve"> Feb 12 2012</v>
      </c>
      <c r="E11" s="4">
        <v>0.01</v>
      </c>
      <c r="F11" s="4" t="str">
        <f t="shared" si="2"/>
        <v>yes</v>
      </c>
      <c r="G11" s="4"/>
      <c r="H11" s="4"/>
      <c r="I11" s="4" t="s">
        <v>5</v>
      </c>
      <c r="K11" s="63" t="s">
        <v>318</v>
      </c>
      <c r="L11" s="64"/>
      <c r="M11" s="64"/>
      <c r="N11" s="64"/>
      <c r="O11" s="64"/>
      <c r="P11" s="65"/>
    </row>
    <row r="12" spans="1:16" ht="15" customHeight="1">
      <c r="A12" s="4" t="s">
        <v>3</v>
      </c>
      <c r="B12" s="4" t="s">
        <v>187</v>
      </c>
      <c r="C12" s="5" t="str">
        <f t="shared" si="0"/>
        <v>Mon Feb 13  2012</v>
      </c>
      <c r="D12" s="5" t="str">
        <f t="shared" si="1"/>
        <v xml:space="preserve"> Feb 13 2012</v>
      </c>
      <c r="E12" s="4">
        <v>0</v>
      </c>
      <c r="F12" s="4" t="str">
        <f t="shared" si="2"/>
        <v>no</v>
      </c>
      <c r="G12" s="4"/>
      <c r="H12" s="4"/>
      <c r="I12" s="4" t="s">
        <v>5</v>
      </c>
      <c r="K12" s="66"/>
      <c r="L12" s="67"/>
      <c r="M12" s="67"/>
      <c r="N12" s="67"/>
      <c r="O12" s="67"/>
      <c r="P12" s="68"/>
    </row>
    <row r="13" spans="1:16" ht="15" customHeight="1">
      <c r="A13" s="4" t="s">
        <v>3</v>
      </c>
      <c r="B13" s="4" t="s">
        <v>179</v>
      </c>
      <c r="C13" s="5" t="str">
        <f t="shared" si="0"/>
        <v>Tue Feb 14  2012</v>
      </c>
      <c r="D13" s="5" t="str">
        <f t="shared" si="1"/>
        <v xml:space="preserve"> Feb 14 2012</v>
      </c>
      <c r="E13" s="4">
        <v>0</v>
      </c>
      <c r="F13" s="4" t="str">
        <f t="shared" si="2"/>
        <v>no</v>
      </c>
      <c r="G13" s="4"/>
      <c r="H13" s="4"/>
      <c r="I13" s="4" t="s">
        <v>5</v>
      </c>
      <c r="K13" s="66"/>
      <c r="L13" s="67"/>
      <c r="M13" s="67"/>
      <c r="N13" s="67"/>
      <c r="O13" s="67"/>
      <c r="P13" s="68"/>
    </row>
    <row r="14" spans="1:16" ht="15" customHeight="1">
      <c r="A14" s="4" t="s">
        <v>3</v>
      </c>
      <c r="B14" s="4" t="s">
        <v>170</v>
      </c>
      <c r="C14" s="5" t="str">
        <f t="shared" si="0"/>
        <v>Wed Feb 15  2012</v>
      </c>
      <c r="D14" s="5" t="str">
        <f t="shared" si="1"/>
        <v xml:space="preserve"> Feb 15 2012</v>
      </c>
      <c r="E14" s="4">
        <v>0.01</v>
      </c>
      <c r="F14" s="4" t="str">
        <f t="shared" si="2"/>
        <v>yes</v>
      </c>
      <c r="G14" s="4"/>
      <c r="H14" s="4"/>
      <c r="I14" s="4" t="s">
        <v>5</v>
      </c>
      <c r="K14" s="66"/>
      <c r="L14" s="67"/>
      <c r="M14" s="67"/>
      <c r="N14" s="67"/>
      <c r="O14" s="67"/>
      <c r="P14" s="68"/>
    </row>
    <row r="15" spans="1:16" ht="15" customHeight="1">
      <c r="A15" s="4" t="s">
        <v>3</v>
      </c>
      <c r="B15" s="4" t="s">
        <v>162</v>
      </c>
      <c r="C15" s="5" t="str">
        <f t="shared" si="0"/>
        <v>Thu Feb 16  2012</v>
      </c>
      <c r="D15" s="5" t="str">
        <f t="shared" si="1"/>
        <v xml:space="preserve"> Feb 16 2012</v>
      </c>
      <c r="E15" s="4">
        <v>0</v>
      </c>
      <c r="F15" s="4" t="str">
        <f t="shared" si="2"/>
        <v>no</v>
      </c>
      <c r="G15" s="4"/>
      <c r="H15" s="4"/>
      <c r="I15" s="4" t="s">
        <v>5</v>
      </c>
      <c r="K15" s="8"/>
      <c r="L15" s="9"/>
      <c r="M15" s="9"/>
      <c r="N15" s="9"/>
      <c r="O15" s="9"/>
      <c r="P15" s="10"/>
    </row>
    <row r="16" spans="1:16">
      <c r="A16" s="4" t="s">
        <v>3</v>
      </c>
      <c r="B16" s="4" t="s">
        <v>153</v>
      </c>
      <c r="C16" s="5" t="str">
        <f t="shared" si="0"/>
        <v>Fri Feb 17  2012</v>
      </c>
      <c r="D16" s="5" t="str">
        <f t="shared" si="1"/>
        <v xml:space="preserve"> Feb 17 2012</v>
      </c>
      <c r="E16" s="4">
        <v>0.16</v>
      </c>
      <c r="F16" s="4" t="str">
        <f t="shared" si="2"/>
        <v>yes</v>
      </c>
      <c r="G16" s="4"/>
      <c r="H16" s="4"/>
      <c r="I16" s="4" t="s">
        <v>5</v>
      </c>
    </row>
    <row r="17" spans="1:20">
      <c r="A17" s="4" t="s">
        <v>3</v>
      </c>
      <c r="B17" s="4" t="s">
        <v>146</v>
      </c>
      <c r="C17" s="5" t="str">
        <f t="shared" si="0"/>
        <v>Sat Feb 18  2012</v>
      </c>
      <c r="D17" s="5" t="str">
        <f t="shared" si="1"/>
        <v xml:space="preserve"> Feb 18 2012</v>
      </c>
      <c r="E17" s="4">
        <v>0</v>
      </c>
      <c r="F17" s="4" t="str">
        <f t="shared" si="2"/>
        <v>no</v>
      </c>
      <c r="G17" s="4"/>
      <c r="H17" s="4"/>
      <c r="I17" s="4" t="s">
        <v>5</v>
      </c>
    </row>
    <row r="18" spans="1:20" ht="15.75" thickBot="1">
      <c r="A18" s="4" t="s">
        <v>3</v>
      </c>
      <c r="B18" s="4" t="s">
        <v>138</v>
      </c>
      <c r="C18" s="5" t="str">
        <f t="shared" si="0"/>
        <v>Sun Feb 19  2012</v>
      </c>
      <c r="D18" s="5" t="str">
        <f t="shared" si="1"/>
        <v xml:space="preserve"> Feb 19 2012</v>
      </c>
      <c r="E18" s="4">
        <v>0.03</v>
      </c>
      <c r="F18" s="4" t="str">
        <f t="shared" si="2"/>
        <v>yes</v>
      </c>
      <c r="G18" s="4"/>
      <c r="H18" s="4"/>
      <c r="I18" s="4" t="s">
        <v>5</v>
      </c>
    </row>
    <row r="19" spans="1:20">
      <c r="A19" s="4" t="s">
        <v>3</v>
      </c>
      <c r="B19" s="4" t="s">
        <v>131</v>
      </c>
      <c r="C19" s="5" t="str">
        <f t="shared" si="0"/>
        <v>Mon Feb 20  2012</v>
      </c>
      <c r="D19" s="5" t="str">
        <f t="shared" si="1"/>
        <v xml:space="preserve"> Feb 20 2012</v>
      </c>
      <c r="E19" s="4">
        <v>0</v>
      </c>
      <c r="F19" s="4" t="str">
        <f t="shared" si="2"/>
        <v>no</v>
      </c>
      <c r="G19" s="4"/>
      <c r="H19" s="4"/>
      <c r="I19" s="4" t="s">
        <v>5</v>
      </c>
      <c r="K19" s="13" t="s">
        <v>324</v>
      </c>
      <c r="L19" s="13" t="s">
        <v>326</v>
      </c>
      <c r="M19"/>
      <c r="N19"/>
      <c r="O19"/>
      <c r="P19"/>
      <c r="Q19"/>
      <c r="R19"/>
      <c r="S19"/>
    </row>
    <row r="20" spans="1:20">
      <c r="A20" s="4" t="s">
        <v>3</v>
      </c>
      <c r="B20" s="4" t="s">
        <v>123</v>
      </c>
      <c r="C20" s="5" t="str">
        <f t="shared" si="0"/>
        <v>Tue Feb 21  2012</v>
      </c>
      <c r="D20" s="5" t="str">
        <f t="shared" si="1"/>
        <v xml:space="preserve"> Feb 21 2012</v>
      </c>
      <c r="E20" s="4">
        <v>0</v>
      </c>
      <c r="F20" s="4" t="str">
        <f t="shared" si="2"/>
        <v>no</v>
      </c>
      <c r="G20" s="4"/>
      <c r="H20" s="4"/>
      <c r="I20" s="4" t="s">
        <v>5</v>
      </c>
      <c r="K20" s="35">
        <v>0</v>
      </c>
      <c r="L20" s="11">
        <v>20</v>
      </c>
      <c r="M20"/>
      <c r="N20"/>
      <c r="O20"/>
      <c r="P20"/>
      <c r="Q20"/>
      <c r="R20"/>
      <c r="S20"/>
    </row>
    <row r="21" spans="1:20">
      <c r="A21" s="4" t="s">
        <v>3</v>
      </c>
      <c r="B21" s="4" t="s">
        <v>115</v>
      </c>
      <c r="C21" s="5" t="str">
        <f t="shared" si="0"/>
        <v>Wed Feb 22  2012</v>
      </c>
      <c r="D21" s="5" t="str">
        <f t="shared" si="1"/>
        <v xml:space="preserve"> Feb 22 2012</v>
      </c>
      <c r="E21" s="4">
        <v>0</v>
      </c>
      <c r="F21" s="4" t="str">
        <f t="shared" si="2"/>
        <v>no</v>
      </c>
      <c r="G21" s="4"/>
      <c r="H21" s="4"/>
      <c r="I21" s="4" t="s">
        <v>5</v>
      </c>
      <c r="K21" s="35">
        <v>0.1</v>
      </c>
      <c r="L21" s="11">
        <v>7</v>
      </c>
      <c r="M21"/>
      <c r="N21"/>
      <c r="O21"/>
      <c r="P21"/>
      <c r="Q21"/>
      <c r="R21"/>
      <c r="S21"/>
    </row>
    <row r="22" spans="1:20">
      <c r="A22" s="4" t="s">
        <v>3</v>
      </c>
      <c r="B22" s="4" t="s">
        <v>108</v>
      </c>
      <c r="C22" s="5" t="str">
        <f t="shared" si="0"/>
        <v>Thu Feb 23  2012</v>
      </c>
      <c r="D22" s="5" t="str">
        <f t="shared" si="1"/>
        <v xml:space="preserve"> Feb 23 2012</v>
      </c>
      <c r="E22" s="4">
        <v>0</v>
      </c>
      <c r="F22" s="4" t="str">
        <f t="shared" si="2"/>
        <v>no</v>
      </c>
      <c r="G22" s="4"/>
      <c r="H22" s="4"/>
      <c r="I22" s="4" t="s">
        <v>5</v>
      </c>
      <c r="K22" s="35">
        <v>0.2</v>
      </c>
      <c r="L22" s="11">
        <v>1</v>
      </c>
      <c r="M22"/>
      <c r="N22"/>
      <c r="O22"/>
      <c r="P22"/>
      <c r="Q22"/>
      <c r="R22"/>
      <c r="S22"/>
    </row>
    <row r="23" spans="1:20">
      <c r="A23" s="4" t="s">
        <v>3</v>
      </c>
      <c r="B23" s="4" t="s">
        <v>100</v>
      </c>
      <c r="C23" s="5" t="str">
        <f t="shared" si="0"/>
        <v>Fri Feb 24  2012</v>
      </c>
      <c r="D23" s="5" t="str">
        <f t="shared" si="1"/>
        <v xml:space="preserve"> Feb 24 2012</v>
      </c>
      <c r="E23" s="4">
        <v>0.27</v>
      </c>
      <c r="F23" s="4" t="str">
        <f t="shared" si="2"/>
        <v>yes</v>
      </c>
      <c r="G23" s="4"/>
      <c r="H23" s="4"/>
      <c r="I23" s="4" t="s">
        <v>5</v>
      </c>
      <c r="K23" s="35">
        <v>0.30000000000000004</v>
      </c>
      <c r="L23" s="11">
        <v>1</v>
      </c>
      <c r="M23"/>
      <c r="N23"/>
      <c r="O23"/>
      <c r="P23"/>
      <c r="Q23"/>
      <c r="R23"/>
      <c r="S23"/>
    </row>
    <row r="24" spans="1:20">
      <c r="A24" s="4" t="s">
        <v>3</v>
      </c>
      <c r="B24" s="4" t="s">
        <v>93</v>
      </c>
      <c r="C24" s="5" t="str">
        <f t="shared" si="0"/>
        <v>Sat Feb 25  2012</v>
      </c>
      <c r="D24" s="5" t="str">
        <f t="shared" si="1"/>
        <v xml:space="preserve"> Feb 25 2012</v>
      </c>
      <c r="E24" s="4">
        <v>0.31</v>
      </c>
      <c r="F24" s="4" t="str">
        <f t="shared" si="2"/>
        <v>yes</v>
      </c>
      <c r="G24" s="4"/>
      <c r="H24" s="4"/>
      <c r="I24" s="4" t="s">
        <v>5</v>
      </c>
      <c r="K24" s="35">
        <v>0.4</v>
      </c>
      <c r="L24" s="11">
        <v>2</v>
      </c>
      <c r="M24"/>
      <c r="N24"/>
      <c r="O24"/>
      <c r="P24"/>
      <c r="Q24"/>
      <c r="R24"/>
      <c r="S24"/>
    </row>
    <row r="25" spans="1:20" ht="15.75" thickBot="1">
      <c r="A25" s="4" t="s">
        <v>3</v>
      </c>
      <c r="B25" s="4" t="s">
        <v>86</v>
      </c>
      <c r="C25" s="5" t="str">
        <f t="shared" si="0"/>
        <v>Sun Feb 26  2012</v>
      </c>
      <c r="D25" s="5" t="str">
        <f t="shared" si="1"/>
        <v xml:space="preserve"> Feb 26 2012</v>
      </c>
      <c r="E25" s="4">
        <v>0</v>
      </c>
      <c r="F25" s="4" t="str">
        <f t="shared" si="2"/>
        <v>no</v>
      </c>
      <c r="G25" s="4"/>
      <c r="H25" s="4"/>
      <c r="I25" s="4" t="s">
        <v>5</v>
      </c>
      <c r="K25" s="12" t="s">
        <v>325</v>
      </c>
      <c r="L25" s="12">
        <v>1</v>
      </c>
      <c r="M25"/>
      <c r="N25"/>
      <c r="O25"/>
      <c r="P25"/>
      <c r="Q25"/>
      <c r="R25"/>
      <c r="S25"/>
    </row>
    <row r="26" spans="1:20">
      <c r="A26" s="4" t="s">
        <v>3</v>
      </c>
      <c r="B26" s="4" t="s">
        <v>77</v>
      </c>
      <c r="C26" s="5" t="str">
        <f t="shared" si="0"/>
        <v>Mon Feb 27  2012</v>
      </c>
      <c r="D26" s="5" t="str">
        <f t="shared" si="1"/>
        <v xml:space="preserve"> Feb 27 2012</v>
      </c>
      <c r="E26" s="4">
        <v>0</v>
      </c>
      <c r="F26" s="4" t="str">
        <f t="shared" si="2"/>
        <v>no</v>
      </c>
      <c r="G26" s="4"/>
      <c r="H26" s="4"/>
      <c r="I26" s="4" t="s">
        <v>5</v>
      </c>
      <c r="K26"/>
      <c r="L26"/>
      <c r="M26"/>
      <c r="N26"/>
      <c r="O26"/>
      <c r="P26"/>
      <c r="Q26"/>
      <c r="R26"/>
      <c r="S26"/>
    </row>
    <row r="27" spans="1:20">
      <c r="A27" s="4" t="s">
        <v>3</v>
      </c>
      <c r="B27" s="4" t="s">
        <v>62</v>
      </c>
      <c r="C27" s="5" t="str">
        <f t="shared" si="0"/>
        <v>Wed Feb 29  2012</v>
      </c>
      <c r="D27" s="5" t="str">
        <f t="shared" si="1"/>
        <v xml:space="preserve"> Feb 29 2012</v>
      </c>
      <c r="E27" s="4">
        <v>0</v>
      </c>
      <c r="F27" s="4" t="str">
        <f t="shared" si="2"/>
        <v>no</v>
      </c>
      <c r="G27" s="4"/>
      <c r="H27" s="4"/>
      <c r="I27" s="4" t="s">
        <v>5</v>
      </c>
      <c r="K27"/>
      <c r="L27"/>
      <c r="M27"/>
      <c r="N27"/>
      <c r="O27"/>
      <c r="P27"/>
      <c r="Q27"/>
      <c r="R27"/>
      <c r="S27"/>
    </row>
    <row r="28" spans="1:20">
      <c r="A28" s="4" t="s">
        <v>3</v>
      </c>
      <c r="B28" s="4" t="s">
        <v>54</v>
      </c>
      <c r="C28" s="5" t="str">
        <f t="shared" si="0"/>
        <v>Thu Mar 01  2012</v>
      </c>
      <c r="D28" s="5" t="str">
        <f t="shared" si="1"/>
        <v xml:space="preserve"> Mar 01 2012</v>
      </c>
      <c r="E28" s="4">
        <v>0.5</v>
      </c>
      <c r="F28" s="4" t="str">
        <f t="shared" si="2"/>
        <v>yes</v>
      </c>
      <c r="G28" s="4"/>
      <c r="H28" s="4"/>
      <c r="I28" s="4" t="s">
        <v>5</v>
      </c>
      <c r="K28"/>
      <c r="L28"/>
      <c r="M28"/>
      <c r="N28"/>
      <c r="O28"/>
      <c r="P28"/>
      <c r="Q28"/>
      <c r="R28"/>
      <c r="S28"/>
    </row>
    <row r="29" spans="1:20">
      <c r="A29" s="4" t="s">
        <v>3</v>
      </c>
      <c r="B29" s="4" t="s">
        <v>46</v>
      </c>
      <c r="C29" s="5" t="str">
        <f t="shared" si="0"/>
        <v>Fri Mar 02  2012</v>
      </c>
      <c r="D29" s="5" t="str">
        <f t="shared" si="1"/>
        <v xml:space="preserve"> Mar 02 2012</v>
      </c>
      <c r="E29" s="4">
        <v>0.06</v>
      </c>
      <c r="F29" s="4" t="str">
        <f t="shared" si="2"/>
        <v>yes</v>
      </c>
      <c r="G29" s="4"/>
      <c r="H29" s="4"/>
      <c r="I29" s="4" t="s">
        <v>5</v>
      </c>
    </row>
    <row r="30" spans="1:20">
      <c r="A30" s="4" t="s">
        <v>3</v>
      </c>
      <c r="B30" s="4" t="s">
        <v>39</v>
      </c>
      <c r="C30" s="5" t="str">
        <f t="shared" si="0"/>
        <v>Sat Mar 03  2012</v>
      </c>
      <c r="D30" s="5" t="str">
        <f t="shared" si="1"/>
        <v xml:space="preserve"> Mar 03 2012</v>
      </c>
      <c r="E30" s="4">
        <v>0.31</v>
      </c>
      <c r="F30" s="4" t="str">
        <f t="shared" si="2"/>
        <v>yes</v>
      </c>
      <c r="G30" s="4"/>
      <c r="H30" s="4"/>
      <c r="I30" s="4" t="s">
        <v>5</v>
      </c>
      <c r="N30" s="51" t="s">
        <v>333</v>
      </c>
      <c r="O30" s="51"/>
      <c r="P30" s="51"/>
      <c r="Q30" s="51"/>
      <c r="R30" s="51"/>
      <c r="S30" s="51"/>
      <c r="T30" s="51"/>
    </row>
    <row r="31" spans="1:20">
      <c r="A31" s="4" t="s">
        <v>3</v>
      </c>
      <c r="B31" s="4" t="s">
        <v>32</v>
      </c>
      <c r="C31" s="5" t="str">
        <f t="shared" si="0"/>
        <v>Sun Mar 04  2012</v>
      </c>
      <c r="D31" s="5" t="str">
        <f t="shared" si="1"/>
        <v xml:space="preserve"> Mar 04 2012</v>
      </c>
      <c r="E31" s="4">
        <v>0.05</v>
      </c>
      <c r="F31" s="4" t="str">
        <f t="shared" si="2"/>
        <v>yes</v>
      </c>
      <c r="G31" s="4"/>
      <c r="H31" s="4"/>
      <c r="I31" s="4" t="s">
        <v>5</v>
      </c>
    </row>
    <row r="32" spans="1:20">
      <c r="A32" s="4" t="s">
        <v>3</v>
      </c>
      <c r="B32" s="4" t="s">
        <v>24</v>
      </c>
      <c r="C32" s="5" t="str">
        <f t="shared" si="0"/>
        <v>Mon Mar 05  2012</v>
      </c>
      <c r="D32" s="5" t="str">
        <f t="shared" si="1"/>
        <v xml:space="preserve"> Mar 05 2012</v>
      </c>
      <c r="E32" s="4">
        <v>0</v>
      </c>
      <c r="F32" s="4" t="str">
        <f t="shared" si="2"/>
        <v>no</v>
      </c>
      <c r="G32" s="4"/>
      <c r="H32" s="4"/>
      <c r="I32" s="4" t="s">
        <v>5</v>
      </c>
    </row>
    <row r="33" spans="1:20">
      <c r="A33" s="4" t="s">
        <v>3</v>
      </c>
      <c r="B33" s="4" t="s">
        <v>4</v>
      </c>
      <c r="C33" s="5" t="str">
        <f t="shared" si="0"/>
        <v>Tue Mar 06  2012</v>
      </c>
      <c r="D33" s="5" t="str">
        <f t="shared" si="1"/>
        <v xml:space="preserve"> Mar 06 2012</v>
      </c>
      <c r="E33" s="4">
        <v>0</v>
      </c>
      <c r="F33" s="4" t="str">
        <f t="shared" si="2"/>
        <v>no</v>
      </c>
      <c r="G33" s="4"/>
      <c r="H33" s="4"/>
      <c r="I33" s="4" t="s">
        <v>5</v>
      </c>
    </row>
    <row r="47" spans="1:20">
      <c r="N47" s="51" t="s">
        <v>334</v>
      </c>
      <c r="O47" s="51"/>
      <c r="P47" s="51"/>
      <c r="Q47" s="51"/>
      <c r="R47" s="51"/>
      <c r="S47" s="51"/>
      <c r="T47" s="51"/>
    </row>
    <row r="284" ht="18.75" customHeight="1"/>
  </sheetData>
  <mergeCells count="9">
    <mergeCell ref="N30:T30"/>
    <mergeCell ref="N47:T47"/>
    <mergeCell ref="K1:P1"/>
    <mergeCell ref="K4:P4"/>
    <mergeCell ref="K5:P5"/>
    <mergeCell ref="K6:P6"/>
    <mergeCell ref="K9:P9"/>
    <mergeCell ref="K10:P10"/>
    <mergeCell ref="K11:P14"/>
  </mergeCells>
  <printOptions horizontalCentered="1"/>
  <pageMargins left="0.5" right="0.5" top="0.75" bottom="0.75" header="0.3" footer="0.3"/>
  <pageSetup orientation="portrait" verticalDpi="0" r:id="rId1"/>
  <headerFooter>
    <oddHeader>&amp;L&amp;"-,Bold"&amp;14Paul C. King&amp;C&amp;"-,Bold"&amp;14Project 1&amp;R&amp;"-,Bold Italic"&amp;14Math 1372 Spring 2012</oddHeader>
    <oddFooter>&amp;L&amp;"-,Bold"&amp;14&amp;A&amp;R&amp;"-,Bold Italic"&amp;12Printed  &amp;D &amp;T</oddFooter>
  </headerFooter>
  <drawing r:id="rId2"/>
</worksheet>
</file>

<file path=xl/worksheets/sheet2.xml><?xml version="1.0" encoding="utf-8"?>
<worksheet xmlns="http://schemas.openxmlformats.org/spreadsheetml/2006/main" xmlns:r="http://schemas.openxmlformats.org/officeDocument/2006/relationships">
  <dimension ref="A1:M288"/>
  <sheetViews>
    <sheetView workbookViewId="0">
      <pane ySplit="1" topLeftCell="A2" activePane="bottomLeft" state="frozen"/>
      <selection pane="bottomLeft" activeCell="A2" sqref="A2"/>
    </sheetView>
  </sheetViews>
  <sheetFormatPr defaultRowHeight="15"/>
  <cols>
    <col min="1" max="1" width="11.28515625" style="1" bestFit="1" customWidth="1"/>
    <col min="2" max="2" width="26.42578125" style="1" bestFit="1" customWidth="1"/>
    <col min="3" max="3" width="17.5703125" style="1" bestFit="1" customWidth="1"/>
    <col min="4" max="4" width="15.140625" style="1" bestFit="1" customWidth="1"/>
    <col min="5" max="5" width="10.42578125" style="1" bestFit="1" customWidth="1"/>
    <col min="6" max="6" width="11.42578125" style="1" customWidth="1"/>
    <col min="7" max="12" width="9.140625" style="1"/>
    <col min="13" max="13" width="16.5703125" style="1" customWidth="1"/>
    <col min="14" max="16384" width="9.140625" style="1"/>
  </cols>
  <sheetData>
    <row r="1" spans="1:13" ht="49.5" customHeight="1">
      <c r="A1" s="3" t="s">
        <v>282</v>
      </c>
      <c r="B1" s="3" t="s">
        <v>285</v>
      </c>
      <c r="C1" s="3" t="s">
        <v>301</v>
      </c>
      <c r="D1" s="3" t="s">
        <v>300</v>
      </c>
      <c r="E1" s="3" t="s">
        <v>283</v>
      </c>
      <c r="F1" s="3" t="s">
        <v>302</v>
      </c>
      <c r="H1" s="44" t="s">
        <v>303</v>
      </c>
      <c r="I1" s="45"/>
      <c r="J1" s="45"/>
      <c r="K1" s="45"/>
      <c r="L1" s="45"/>
      <c r="M1" s="46"/>
    </row>
    <row r="2" spans="1:13">
      <c r="A2" s="4" t="s">
        <v>21</v>
      </c>
      <c r="B2" s="4" t="s">
        <v>264</v>
      </c>
      <c r="C2" s="5" t="str">
        <f t="shared" ref="C2:C65" si="0">LEFT(B2, 11) &amp; " " &amp; RIGHT(B2, 4)</f>
        <v>Fri Feb 03  2012</v>
      </c>
      <c r="D2" s="5" t="str">
        <f t="shared" ref="D2:D65" si="1">MID(B2, 4,7) &amp; " " &amp; RIGHT(B2, 4)</f>
        <v xml:space="preserve"> Feb 03 2012</v>
      </c>
      <c r="E2" s="4">
        <v>138</v>
      </c>
      <c r="F2" s="4" t="s">
        <v>23</v>
      </c>
    </row>
    <row r="3" spans="1:13">
      <c r="A3" s="4" t="s">
        <v>21</v>
      </c>
      <c r="B3" s="4" t="s">
        <v>256</v>
      </c>
      <c r="C3" s="5" t="str">
        <f t="shared" si="0"/>
        <v>Sat Feb 04  2012</v>
      </c>
      <c r="D3" s="5" t="str">
        <f t="shared" si="1"/>
        <v xml:space="preserve"> Feb 04 2012</v>
      </c>
      <c r="E3" s="4">
        <v>139.25</v>
      </c>
      <c r="F3" s="4" t="s">
        <v>23</v>
      </c>
    </row>
    <row r="4" spans="1:13" ht="15.75" customHeight="1">
      <c r="A4" s="4" t="s">
        <v>21</v>
      </c>
      <c r="B4" s="4" t="s">
        <v>249</v>
      </c>
      <c r="C4" s="5" t="str">
        <f t="shared" si="0"/>
        <v>Sun Feb 05  2012</v>
      </c>
      <c r="D4" s="5" t="str">
        <f t="shared" si="1"/>
        <v xml:space="preserve"> Feb 05 2012</v>
      </c>
      <c r="E4" s="4">
        <v>139.5</v>
      </c>
      <c r="F4" s="4" t="s">
        <v>23</v>
      </c>
      <c r="H4" s="47" t="s">
        <v>306</v>
      </c>
      <c r="I4" s="48"/>
      <c r="J4" s="48"/>
      <c r="K4" s="48"/>
      <c r="L4" s="48"/>
      <c r="M4" s="49"/>
    </row>
    <row r="5" spans="1:13" ht="15.75">
      <c r="A5" s="4" t="s">
        <v>21</v>
      </c>
      <c r="B5" s="4" t="s">
        <v>241</v>
      </c>
      <c r="C5" s="5" t="str">
        <f t="shared" si="0"/>
        <v>Mon Feb 06  2012</v>
      </c>
      <c r="D5" s="5" t="str">
        <f t="shared" si="1"/>
        <v xml:space="preserve"> Feb 06 2012</v>
      </c>
      <c r="E5" s="4">
        <v>141</v>
      </c>
      <c r="F5" s="4" t="s">
        <v>23</v>
      </c>
      <c r="H5" s="41" t="s">
        <v>304</v>
      </c>
      <c r="I5" s="42"/>
      <c r="J5" s="42"/>
      <c r="K5" s="42"/>
      <c r="L5" s="42"/>
      <c r="M5" s="43"/>
    </row>
    <row r="6" spans="1:13" ht="15.75">
      <c r="A6" s="4" t="s">
        <v>21</v>
      </c>
      <c r="B6" s="4" t="s">
        <v>232</v>
      </c>
      <c r="C6" s="5" t="str">
        <f t="shared" si="0"/>
        <v>Tue Feb 07  2012</v>
      </c>
      <c r="D6" s="5" t="str">
        <f t="shared" si="1"/>
        <v xml:space="preserve"> Feb 07 2012</v>
      </c>
      <c r="E6" s="4">
        <v>139.75</v>
      </c>
      <c r="F6" s="4" t="s">
        <v>23</v>
      </c>
      <c r="H6" s="41" t="s">
        <v>305</v>
      </c>
      <c r="I6" s="42"/>
      <c r="J6" s="42"/>
      <c r="K6" s="42"/>
      <c r="L6" s="42"/>
      <c r="M6" s="43"/>
    </row>
    <row r="7" spans="1:13">
      <c r="A7" s="4" t="s">
        <v>21</v>
      </c>
      <c r="B7" s="4" t="s">
        <v>225</v>
      </c>
      <c r="C7" s="5" t="str">
        <f t="shared" si="0"/>
        <v>Wed Feb 08  2012</v>
      </c>
      <c r="D7" s="5" t="str">
        <f t="shared" si="1"/>
        <v xml:space="preserve"> Feb 08 2012</v>
      </c>
      <c r="E7" s="4">
        <v>141</v>
      </c>
      <c r="F7" s="4" t="s">
        <v>23</v>
      </c>
    </row>
    <row r="8" spans="1:13">
      <c r="A8" s="4" t="s">
        <v>21</v>
      </c>
      <c r="B8" s="4" t="s">
        <v>216</v>
      </c>
      <c r="C8" s="5" t="str">
        <f t="shared" si="0"/>
        <v>Thu Feb 09  2012</v>
      </c>
      <c r="D8" s="5" t="str">
        <f t="shared" si="1"/>
        <v xml:space="preserve"> Feb 09 2012</v>
      </c>
      <c r="E8" s="4">
        <v>140.25</v>
      </c>
      <c r="F8" s="4" t="s">
        <v>23</v>
      </c>
    </row>
    <row r="9" spans="1:13" ht="15.75">
      <c r="A9" s="4" t="s">
        <v>21</v>
      </c>
      <c r="B9" s="4" t="s">
        <v>208</v>
      </c>
      <c r="C9" s="5" t="str">
        <f t="shared" si="0"/>
        <v>Fri Feb 10  2012</v>
      </c>
      <c r="D9" s="5" t="str">
        <f t="shared" si="1"/>
        <v xml:space="preserve"> Feb 10 2012</v>
      </c>
      <c r="E9" s="4">
        <v>140</v>
      </c>
      <c r="F9" s="4" t="s">
        <v>23</v>
      </c>
      <c r="H9" s="47" t="s">
        <v>307</v>
      </c>
      <c r="I9" s="48"/>
      <c r="J9" s="48"/>
      <c r="K9" s="48"/>
      <c r="L9" s="48"/>
      <c r="M9" s="49"/>
    </row>
    <row r="10" spans="1:13" ht="15.75">
      <c r="A10" s="4" t="s">
        <v>21</v>
      </c>
      <c r="B10" s="4" t="s">
        <v>200</v>
      </c>
      <c r="C10" s="5" t="str">
        <f t="shared" si="0"/>
        <v>Sat Feb 11  2012</v>
      </c>
      <c r="D10" s="5" t="str">
        <f t="shared" si="1"/>
        <v xml:space="preserve"> Feb 11 2012</v>
      </c>
      <c r="E10" s="4">
        <v>142</v>
      </c>
      <c r="F10" s="4" t="s">
        <v>23</v>
      </c>
      <c r="H10" s="41"/>
      <c r="I10" s="42"/>
      <c r="J10" s="42"/>
      <c r="K10" s="42"/>
      <c r="L10" s="42"/>
      <c r="M10" s="43"/>
    </row>
    <row r="11" spans="1:13" ht="15.75">
      <c r="A11" s="4" t="s">
        <v>21</v>
      </c>
      <c r="B11" s="4" t="s">
        <v>193</v>
      </c>
      <c r="C11" s="5" t="str">
        <f t="shared" si="0"/>
        <v>Sun Feb 12  2012</v>
      </c>
      <c r="D11" s="5" t="str">
        <f t="shared" si="1"/>
        <v xml:space="preserve"> Feb 12 2012</v>
      </c>
      <c r="E11" s="4">
        <v>142</v>
      </c>
      <c r="F11" s="4" t="s">
        <v>23</v>
      </c>
      <c r="H11" s="41"/>
      <c r="I11" s="42"/>
      <c r="J11" s="42"/>
      <c r="K11" s="42"/>
      <c r="L11" s="42"/>
      <c r="M11" s="43"/>
    </row>
    <row r="12" spans="1:13">
      <c r="A12" s="4" t="s">
        <v>21</v>
      </c>
      <c r="B12" s="4" t="s">
        <v>186</v>
      </c>
      <c r="C12" s="5" t="str">
        <f t="shared" si="0"/>
        <v>Mon Feb 13  2012</v>
      </c>
      <c r="D12" s="5" t="str">
        <f t="shared" si="1"/>
        <v xml:space="preserve"> Feb 13 2012</v>
      </c>
      <c r="E12" s="4">
        <v>142</v>
      </c>
      <c r="F12" s="4" t="s">
        <v>23</v>
      </c>
    </row>
    <row r="13" spans="1:13">
      <c r="A13" s="4" t="s">
        <v>21</v>
      </c>
      <c r="B13" s="4" t="s">
        <v>177</v>
      </c>
      <c r="C13" s="5" t="str">
        <f t="shared" si="0"/>
        <v>Tue Feb 14  2012</v>
      </c>
      <c r="D13" s="5" t="str">
        <f t="shared" si="1"/>
        <v xml:space="preserve"> Feb 14 2012</v>
      </c>
      <c r="E13" s="4">
        <v>143</v>
      </c>
      <c r="F13" s="4" t="s">
        <v>23</v>
      </c>
    </row>
    <row r="14" spans="1:13">
      <c r="A14" s="4" t="s">
        <v>21</v>
      </c>
      <c r="B14" s="4" t="s">
        <v>169</v>
      </c>
      <c r="C14" s="5" t="str">
        <f t="shared" si="0"/>
        <v>Wed Feb 15  2012</v>
      </c>
      <c r="D14" s="5" t="str">
        <f t="shared" si="1"/>
        <v xml:space="preserve"> Feb 15 2012</v>
      </c>
      <c r="E14" s="4">
        <v>142</v>
      </c>
      <c r="F14" s="4" t="s">
        <v>23</v>
      </c>
    </row>
    <row r="15" spans="1:13">
      <c r="A15" s="4" t="s">
        <v>21</v>
      </c>
      <c r="B15" s="4" t="s">
        <v>160</v>
      </c>
      <c r="C15" s="5" t="str">
        <f t="shared" si="0"/>
        <v>Thu Feb 16  2012</v>
      </c>
      <c r="D15" s="5" t="str">
        <f t="shared" si="1"/>
        <v xml:space="preserve"> Feb 16 2012</v>
      </c>
      <c r="E15" s="4">
        <v>142.5</v>
      </c>
      <c r="F15" s="4" t="s">
        <v>23</v>
      </c>
    </row>
    <row r="16" spans="1:13">
      <c r="A16" s="4" t="s">
        <v>21</v>
      </c>
      <c r="B16" s="4" t="s">
        <v>152</v>
      </c>
      <c r="C16" s="5" t="str">
        <f t="shared" si="0"/>
        <v>Fri Feb 17  2012</v>
      </c>
      <c r="D16" s="5" t="str">
        <f t="shared" si="1"/>
        <v xml:space="preserve"> Feb 17 2012</v>
      </c>
      <c r="E16" s="4">
        <v>143</v>
      </c>
      <c r="F16" s="4" t="s">
        <v>23</v>
      </c>
    </row>
    <row r="17" spans="1:6">
      <c r="A17" s="4" t="s">
        <v>21</v>
      </c>
      <c r="B17" s="4" t="s">
        <v>144</v>
      </c>
      <c r="C17" s="5" t="str">
        <f t="shared" si="0"/>
        <v>Sat Feb 18  2012</v>
      </c>
      <c r="D17" s="5" t="str">
        <f t="shared" si="1"/>
        <v xml:space="preserve"> Feb 18 2012</v>
      </c>
      <c r="E17" s="4">
        <v>142.75</v>
      </c>
      <c r="F17" s="4" t="s">
        <v>23</v>
      </c>
    </row>
    <row r="18" spans="1:6">
      <c r="A18" s="4" t="s">
        <v>21</v>
      </c>
      <c r="B18" s="4" t="s">
        <v>137</v>
      </c>
      <c r="C18" s="5" t="str">
        <f t="shared" si="0"/>
        <v>Sun Feb 19  2012</v>
      </c>
      <c r="D18" s="5" t="str">
        <f t="shared" si="1"/>
        <v xml:space="preserve"> Feb 19 2012</v>
      </c>
      <c r="E18" s="4">
        <v>143</v>
      </c>
      <c r="F18" s="4" t="s">
        <v>23</v>
      </c>
    </row>
    <row r="19" spans="1:6">
      <c r="A19" s="4" t="s">
        <v>21</v>
      </c>
      <c r="B19" s="4" t="s">
        <v>130</v>
      </c>
      <c r="C19" s="5" t="str">
        <f t="shared" si="0"/>
        <v>Mon Feb 20  2012</v>
      </c>
      <c r="D19" s="5" t="str">
        <f t="shared" si="1"/>
        <v xml:space="preserve"> Feb 20 2012</v>
      </c>
      <c r="E19" s="4">
        <v>142</v>
      </c>
      <c r="F19" s="4" t="s">
        <v>23</v>
      </c>
    </row>
    <row r="20" spans="1:6">
      <c r="A20" s="4" t="s">
        <v>21</v>
      </c>
      <c r="B20" s="4" t="s">
        <v>122</v>
      </c>
      <c r="C20" s="5" t="str">
        <f t="shared" si="0"/>
        <v>Tue Feb 21  2012</v>
      </c>
      <c r="D20" s="5" t="str">
        <f t="shared" si="1"/>
        <v xml:space="preserve"> Feb 21 2012</v>
      </c>
      <c r="E20" s="4">
        <v>142</v>
      </c>
      <c r="F20" s="4" t="s">
        <v>23</v>
      </c>
    </row>
    <row r="21" spans="1:6">
      <c r="A21" s="4" t="s">
        <v>21</v>
      </c>
      <c r="B21" s="4" t="s">
        <v>114</v>
      </c>
      <c r="C21" s="5" t="str">
        <f t="shared" si="0"/>
        <v>Wed Feb 22  2012</v>
      </c>
      <c r="D21" s="5" t="str">
        <f t="shared" si="1"/>
        <v xml:space="preserve"> Feb 22 2012</v>
      </c>
      <c r="E21" s="4">
        <v>143.5</v>
      </c>
      <c r="F21" s="4" t="s">
        <v>23</v>
      </c>
    </row>
    <row r="22" spans="1:6">
      <c r="A22" s="4" t="s">
        <v>21</v>
      </c>
      <c r="B22" s="4" t="s">
        <v>107</v>
      </c>
      <c r="C22" s="5" t="str">
        <f t="shared" si="0"/>
        <v>Thu Feb 23  2012</v>
      </c>
      <c r="D22" s="5" t="str">
        <f t="shared" si="1"/>
        <v xml:space="preserve"> Feb 23 2012</v>
      </c>
      <c r="E22" s="4">
        <v>144</v>
      </c>
      <c r="F22" s="4" t="s">
        <v>23</v>
      </c>
    </row>
    <row r="23" spans="1:6">
      <c r="A23" s="4" t="s">
        <v>21</v>
      </c>
      <c r="B23" s="4" t="s">
        <v>99</v>
      </c>
      <c r="C23" s="5" t="str">
        <f t="shared" si="0"/>
        <v>Fri Feb 24  2012</v>
      </c>
      <c r="D23" s="5" t="str">
        <f t="shared" si="1"/>
        <v xml:space="preserve"> Feb 24 2012</v>
      </c>
      <c r="E23" s="4">
        <v>145</v>
      </c>
      <c r="F23" s="4" t="s">
        <v>23</v>
      </c>
    </row>
    <row r="24" spans="1:6">
      <c r="A24" s="4" t="s">
        <v>21</v>
      </c>
      <c r="B24" s="4" t="s">
        <v>92</v>
      </c>
      <c r="C24" s="5" t="str">
        <f t="shared" si="0"/>
        <v>Sat Feb 25  2012</v>
      </c>
      <c r="D24" s="5" t="str">
        <f t="shared" si="1"/>
        <v xml:space="preserve"> Feb 25 2012</v>
      </c>
      <c r="E24" s="4">
        <v>142.75</v>
      </c>
      <c r="F24" s="4" t="s">
        <v>23</v>
      </c>
    </row>
    <row r="25" spans="1:6">
      <c r="A25" s="4" t="s">
        <v>21</v>
      </c>
      <c r="B25" s="4" t="s">
        <v>85</v>
      </c>
      <c r="C25" s="5" t="str">
        <f t="shared" si="0"/>
        <v>Sun Feb 26  2012</v>
      </c>
      <c r="D25" s="5" t="str">
        <f t="shared" si="1"/>
        <v xml:space="preserve"> Feb 26 2012</v>
      </c>
      <c r="E25" s="4">
        <v>145</v>
      </c>
      <c r="F25" s="4" t="s">
        <v>23</v>
      </c>
    </row>
    <row r="26" spans="1:6">
      <c r="A26" s="4" t="s">
        <v>21</v>
      </c>
      <c r="B26" s="4" t="s">
        <v>76</v>
      </c>
      <c r="C26" s="5" t="str">
        <f t="shared" si="0"/>
        <v>Mon Feb 27  2012</v>
      </c>
      <c r="D26" s="5" t="str">
        <f t="shared" si="1"/>
        <v xml:space="preserve"> Feb 27 2012</v>
      </c>
      <c r="E26" s="4">
        <v>144.25</v>
      </c>
      <c r="F26" s="4" t="s">
        <v>23</v>
      </c>
    </row>
    <row r="27" spans="1:6">
      <c r="A27" s="4" t="s">
        <v>21</v>
      </c>
      <c r="B27" s="4" t="s">
        <v>69</v>
      </c>
      <c r="C27" s="5" t="str">
        <f t="shared" si="0"/>
        <v>Tue Feb 28  2012</v>
      </c>
      <c r="D27" s="5" t="str">
        <f t="shared" si="1"/>
        <v xml:space="preserve"> Feb 28 2012</v>
      </c>
      <c r="E27" s="4">
        <v>143.5</v>
      </c>
      <c r="F27" s="4" t="s">
        <v>23</v>
      </c>
    </row>
    <row r="28" spans="1:6">
      <c r="A28" s="4" t="s">
        <v>21</v>
      </c>
      <c r="B28" s="4" t="s">
        <v>61</v>
      </c>
      <c r="C28" s="5" t="str">
        <f t="shared" si="0"/>
        <v>Wed Feb 29  2012</v>
      </c>
      <c r="D28" s="5" t="str">
        <f t="shared" si="1"/>
        <v xml:space="preserve"> Feb 29 2012</v>
      </c>
      <c r="E28" s="4">
        <v>143</v>
      </c>
      <c r="F28" s="4" t="s">
        <v>23</v>
      </c>
    </row>
    <row r="29" spans="1:6">
      <c r="A29" s="4" t="s">
        <v>21</v>
      </c>
      <c r="B29" s="4" t="s">
        <v>53</v>
      </c>
      <c r="C29" s="5" t="str">
        <f t="shared" si="0"/>
        <v>Thu Mar 01  2012</v>
      </c>
      <c r="D29" s="5" t="str">
        <f t="shared" si="1"/>
        <v xml:space="preserve"> Mar 01 2012</v>
      </c>
      <c r="E29" s="4">
        <v>142.75</v>
      </c>
      <c r="F29" s="4" t="s">
        <v>23</v>
      </c>
    </row>
    <row r="30" spans="1:6">
      <c r="A30" s="4" t="s">
        <v>21</v>
      </c>
      <c r="B30" s="4" t="s">
        <v>45</v>
      </c>
      <c r="C30" s="5" t="str">
        <f t="shared" si="0"/>
        <v>Fri Mar 02  2012</v>
      </c>
      <c r="D30" s="5" t="str">
        <f t="shared" si="1"/>
        <v xml:space="preserve"> Mar 02 2012</v>
      </c>
      <c r="E30" s="4">
        <v>143</v>
      </c>
      <c r="F30" s="4" t="s">
        <v>23</v>
      </c>
    </row>
    <row r="31" spans="1:6">
      <c r="A31" s="4" t="s">
        <v>21</v>
      </c>
      <c r="B31" s="4" t="s">
        <v>38</v>
      </c>
      <c r="C31" s="5" t="str">
        <f t="shared" si="0"/>
        <v>Sat Mar 03  2012</v>
      </c>
      <c r="D31" s="5" t="str">
        <f t="shared" si="1"/>
        <v xml:space="preserve"> Mar 03 2012</v>
      </c>
      <c r="E31" s="4">
        <v>143.25</v>
      </c>
      <c r="F31" s="4" t="s">
        <v>23</v>
      </c>
    </row>
    <row r="32" spans="1:6">
      <c r="A32" s="4" t="s">
        <v>21</v>
      </c>
      <c r="B32" s="4" t="s">
        <v>31</v>
      </c>
      <c r="C32" s="5" t="str">
        <f t="shared" si="0"/>
        <v>Sun Mar 04  2012</v>
      </c>
      <c r="D32" s="5" t="str">
        <f t="shared" si="1"/>
        <v xml:space="preserve"> Mar 04 2012</v>
      </c>
      <c r="E32" s="4">
        <v>144</v>
      </c>
      <c r="F32" s="4" t="s">
        <v>23</v>
      </c>
    </row>
    <row r="33" spans="1:6">
      <c r="A33" s="4" t="s">
        <v>21</v>
      </c>
      <c r="B33" s="4" t="s">
        <v>22</v>
      </c>
      <c r="C33" s="5" t="str">
        <f t="shared" si="0"/>
        <v>Mon Mar 05  2012</v>
      </c>
      <c r="D33" s="5" t="str">
        <f t="shared" si="1"/>
        <v xml:space="preserve"> Mar 05 2012</v>
      </c>
      <c r="E33" s="4">
        <v>142.5</v>
      </c>
      <c r="F33" s="4" t="s">
        <v>23</v>
      </c>
    </row>
    <row r="34" spans="1:6">
      <c r="A34" s="4" t="s">
        <v>8</v>
      </c>
      <c r="B34" s="4" t="s">
        <v>266</v>
      </c>
      <c r="C34" s="5" t="str">
        <f t="shared" si="0"/>
        <v>Fri Feb 03  2012</v>
      </c>
      <c r="D34" s="5" t="str">
        <f t="shared" si="1"/>
        <v xml:space="preserve"> Feb 03 2012</v>
      </c>
      <c r="E34" s="4">
        <v>60</v>
      </c>
      <c r="F34" s="4" t="s">
        <v>7</v>
      </c>
    </row>
    <row r="35" spans="1:6">
      <c r="A35" s="4" t="s">
        <v>8</v>
      </c>
      <c r="B35" s="4" t="s">
        <v>266</v>
      </c>
      <c r="C35" s="5" t="str">
        <f t="shared" si="0"/>
        <v>Fri Feb 03  2012</v>
      </c>
      <c r="D35" s="5" t="str">
        <f t="shared" si="1"/>
        <v xml:space="preserve"> Feb 03 2012</v>
      </c>
      <c r="E35" s="4">
        <v>60</v>
      </c>
      <c r="F35" s="4" t="s">
        <v>7</v>
      </c>
    </row>
    <row r="36" spans="1:6">
      <c r="A36" s="4" t="s">
        <v>8</v>
      </c>
      <c r="B36" s="4" t="s">
        <v>243</v>
      </c>
      <c r="C36" s="5" t="str">
        <f t="shared" si="0"/>
        <v>Mon Feb 06  2012</v>
      </c>
      <c r="D36" s="5" t="str">
        <f t="shared" si="1"/>
        <v xml:space="preserve"> Feb 06 2012</v>
      </c>
      <c r="E36" s="4">
        <v>30</v>
      </c>
      <c r="F36" s="4" t="s">
        <v>7</v>
      </c>
    </row>
    <row r="37" spans="1:6">
      <c r="A37" s="4" t="s">
        <v>8</v>
      </c>
      <c r="B37" s="4" t="s">
        <v>243</v>
      </c>
      <c r="C37" s="5" t="str">
        <f t="shared" si="0"/>
        <v>Mon Feb 06  2012</v>
      </c>
      <c r="D37" s="5" t="str">
        <f t="shared" si="1"/>
        <v xml:space="preserve"> Feb 06 2012</v>
      </c>
      <c r="E37" s="4">
        <v>30</v>
      </c>
      <c r="F37" s="4" t="s">
        <v>7</v>
      </c>
    </row>
    <row r="38" spans="1:6">
      <c r="A38" s="4" t="s">
        <v>8</v>
      </c>
      <c r="B38" s="4" t="s">
        <v>235</v>
      </c>
      <c r="C38" s="5" t="str">
        <f t="shared" si="0"/>
        <v>Tue Feb 07  2012</v>
      </c>
      <c r="D38" s="5" t="str">
        <f t="shared" si="1"/>
        <v xml:space="preserve"> Feb 07 2012</v>
      </c>
      <c r="E38" s="4">
        <v>30</v>
      </c>
      <c r="F38" s="4" t="s">
        <v>7</v>
      </c>
    </row>
    <row r="39" spans="1:6">
      <c r="A39" s="4" t="s">
        <v>8</v>
      </c>
      <c r="B39" s="4" t="s">
        <v>235</v>
      </c>
      <c r="C39" s="5" t="str">
        <f t="shared" si="0"/>
        <v>Tue Feb 07  2012</v>
      </c>
      <c r="D39" s="5" t="str">
        <f t="shared" si="1"/>
        <v xml:space="preserve"> Feb 07 2012</v>
      </c>
      <c r="E39" s="4">
        <v>30</v>
      </c>
      <c r="F39" s="4" t="s">
        <v>7</v>
      </c>
    </row>
    <row r="40" spans="1:6">
      <c r="A40" s="4" t="s">
        <v>8</v>
      </c>
      <c r="B40" s="4" t="s">
        <v>219</v>
      </c>
      <c r="C40" s="5" t="str">
        <f t="shared" si="0"/>
        <v>Thu Feb 09  2012</v>
      </c>
      <c r="D40" s="5" t="str">
        <f t="shared" si="1"/>
        <v xml:space="preserve"> Feb 09 2012</v>
      </c>
      <c r="E40" s="4">
        <v>30</v>
      </c>
      <c r="F40" s="4" t="s">
        <v>7</v>
      </c>
    </row>
    <row r="41" spans="1:6">
      <c r="A41" s="4" t="s">
        <v>8</v>
      </c>
      <c r="B41" s="4" t="s">
        <v>219</v>
      </c>
      <c r="C41" s="5" t="str">
        <f t="shared" si="0"/>
        <v>Thu Feb 09  2012</v>
      </c>
      <c r="D41" s="5" t="str">
        <f t="shared" si="1"/>
        <v xml:space="preserve"> Feb 09 2012</v>
      </c>
      <c r="E41" s="4">
        <v>30</v>
      </c>
      <c r="F41" s="4" t="s">
        <v>7</v>
      </c>
    </row>
    <row r="42" spans="1:6">
      <c r="A42" s="4" t="s">
        <v>8</v>
      </c>
      <c r="B42" s="4" t="s">
        <v>210</v>
      </c>
      <c r="C42" s="5" t="str">
        <f t="shared" si="0"/>
        <v>Fri Feb 10  2012</v>
      </c>
      <c r="D42" s="5" t="str">
        <f t="shared" si="1"/>
        <v xml:space="preserve"> Feb 10 2012</v>
      </c>
      <c r="E42" s="4">
        <v>60</v>
      </c>
      <c r="F42" s="4" t="s">
        <v>7</v>
      </c>
    </row>
    <row r="43" spans="1:6">
      <c r="A43" s="4" t="s">
        <v>8</v>
      </c>
      <c r="B43" s="4" t="s">
        <v>210</v>
      </c>
      <c r="C43" s="5" t="str">
        <f t="shared" si="0"/>
        <v>Fri Feb 10  2012</v>
      </c>
      <c r="D43" s="5" t="str">
        <f t="shared" si="1"/>
        <v xml:space="preserve"> Feb 10 2012</v>
      </c>
      <c r="E43" s="4">
        <v>60</v>
      </c>
      <c r="F43" s="4" t="s">
        <v>7</v>
      </c>
    </row>
    <row r="44" spans="1:6">
      <c r="A44" s="4" t="s">
        <v>8</v>
      </c>
      <c r="B44" s="4" t="s">
        <v>180</v>
      </c>
      <c r="C44" s="5" t="str">
        <f t="shared" si="0"/>
        <v>Tue Feb 14  2012</v>
      </c>
      <c r="D44" s="5" t="str">
        <f t="shared" si="1"/>
        <v xml:space="preserve"> Feb 14 2012</v>
      </c>
      <c r="E44" s="4">
        <v>30</v>
      </c>
      <c r="F44" s="4" t="s">
        <v>7</v>
      </c>
    </row>
    <row r="45" spans="1:6">
      <c r="A45" s="4" t="s">
        <v>8</v>
      </c>
      <c r="B45" s="4" t="s">
        <v>180</v>
      </c>
      <c r="C45" s="5" t="str">
        <f t="shared" si="0"/>
        <v>Tue Feb 14  2012</v>
      </c>
      <c r="D45" s="5" t="str">
        <f t="shared" si="1"/>
        <v xml:space="preserve"> Feb 14 2012</v>
      </c>
      <c r="E45" s="4">
        <v>30</v>
      </c>
      <c r="F45" s="4" t="s">
        <v>7</v>
      </c>
    </row>
    <row r="46" spans="1:6">
      <c r="A46" s="4" t="s">
        <v>8</v>
      </c>
      <c r="B46" s="4" t="s">
        <v>171</v>
      </c>
      <c r="C46" s="5" t="str">
        <f t="shared" si="0"/>
        <v>Wed Feb 15  2012</v>
      </c>
      <c r="D46" s="5" t="str">
        <f t="shared" si="1"/>
        <v xml:space="preserve"> Feb 15 2012</v>
      </c>
      <c r="E46" s="4">
        <v>60</v>
      </c>
      <c r="F46" s="4" t="s">
        <v>7</v>
      </c>
    </row>
    <row r="47" spans="1:6">
      <c r="A47" s="4" t="s">
        <v>8</v>
      </c>
      <c r="B47" s="4" t="s">
        <v>171</v>
      </c>
      <c r="C47" s="5" t="str">
        <f t="shared" si="0"/>
        <v>Wed Feb 15  2012</v>
      </c>
      <c r="D47" s="5" t="str">
        <f t="shared" si="1"/>
        <v xml:space="preserve"> Feb 15 2012</v>
      </c>
      <c r="E47" s="4">
        <v>60</v>
      </c>
      <c r="F47" s="4" t="s">
        <v>7</v>
      </c>
    </row>
    <row r="48" spans="1:6">
      <c r="A48" s="4" t="s">
        <v>8</v>
      </c>
      <c r="B48" s="4" t="s">
        <v>163</v>
      </c>
      <c r="C48" s="5" t="str">
        <f t="shared" si="0"/>
        <v>Thu Feb 16  2012</v>
      </c>
      <c r="D48" s="5" t="str">
        <f t="shared" si="1"/>
        <v xml:space="preserve"> Feb 16 2012</v>
      </c>
      <c r="E48" s="4">
        <v>30</v>
      </c>
      <c r="F48" s="4" t="s">
        <v>7</v>
      </c>
    </row>
    <row r="49" spans="1:6">
      <c r="A49" s="4" t="s">
        <v>8</v>
      </c>
      <c r="B49" s="4" t="s">
        <v>154</v>
      </c>
      <c r="C49" s="5" t="str">
        <f t="shared" si="0"/>
        <v>Fri Feb 17  2012</v>
      </c>
      <c r="D49" s="5" t="str">
        <f t="shared" si="1"/>
        <v xml:space="preserve"> Feb 17 2012</v>
      </c>
      <c r="E49" s="4">
        <v>60</v>
      </c>
      <c r="F49" s="4" t="s">
        <v>7</v>
      </c>
    </row>
    <row r="50" spans="1:6">
      <c r="A50" s="4" t="s">
        <v>8</v>
      </c>
      <c r="B50" s="4" t="s">
        <v>154</v>
      </c>
      <c r="C50" s="5" t="str">
        <f t="shared" si="0"/>
        <v>Fri Feb 17  2012</v>
      </c>
      <c r="D50" s="5" t="str">
        <f t="shared" si="1"/>
        <v xml:space="preserve"> Feb 17 2012</v>
      </c>
      <c r="E50" s="4">
        <v>60</v>
      </c>
      <c r="F50" s="4" t="s">
        <v>7</v>
      </c>
    </row>
    <row r="51" spans="1:6">
      <c r="A51" s="4" t="s">
        <v>8</v>
      </c>
      <c r="B51" s="4" t="s">
        <v>124</v>
      </c>
      <c r="C51" s="5" t="str">
        <f t="shared" si="0"/>
        <v>Tue Feb 21  2012</v>
      </c>
      <c r="D51" s="5" t="str">
        <f t="shared" si="1"/>
        <v xml:space="preserve"> Feb 21 2012</v>
      </c>
      <c r="E51" s="4">
        <v>30</v>
      </c>
      <c r="F51" s="4" t="s">
        <v>7</v>
      </c>
    </row>
    <row r="52" spans="1:6">
      <c r="A52" s="4" t="s">
        <v>8</v>
      </c>
      <c r="B52" s="4" t="s">
        <v>124</v>
      </c>
      <c r="C52" s="5" t="str">
        <f t="shared" si="0"/>
        <v>Tue Feb 21  2012</v>
      </c>
      <c r="D52" s="5" t="str">
        <f t="shared" si="1"/>
        <v xml:space="preserve"> Feb 21 2012</v>
      </c>
      <c r="E52" s="4">
        <v>30</v>
      </c>
      <c r="F52" s="4" t="s">
        <v>7</v>
      </c>
    </row>
    <row r="53" spans="1:6">
      <c r="A53" s="4" t="s">
        <v>8</v>
      </c>
      <c r="B53" s="4" t="s">
        <v>116</v>
      </c>
      <c r="C53" s="5" t="str">
        <f t="shared" si="0"/>
        <v>Wed Feb 22  2012</v>
      </c>
      <c r="D53" s="5" t="str">
        <f t="shared" si="1"/>
        <v xml:space="preserve"> Feb 22 2012</v>
      </c>
      <c r="E53" s="4">
        <v>60</v>
      </c>
      <c r="F53" s="4" t="s">
        <v>7</v>
      </c>
    </row>
    <row r="54" spans="1:6">
      <c r="A54" s="4" t="s">
        <v>8</v>
      </c>
      <c r="B54" s="4" t="s">
        <v>116</v>
      </c>
      <c r="C54" s="5" t="str">
        <f t="shared" si="0"/>
        <v>Wed Feb 22  2012</v>
      </c>
      <c r="D54" s="5" t="str">
        <f t="shared" si="1"/>
        <v xml:space="preserve"> Feb 22 2012</v>
      </c>
      <c r="E54" s="4">
        <v>60</v>
      </c>
      <c r="F54" s="4" t="s">
        <v>7</v>
      </c>
    </row>
    <row r="55" spans="1:6">
      <c r="A55" s="4" t="s">
        <v>8</v>
      </c>
      <c r="B55" s="4" t="s">
        <v>109</v>
      </c>
      <c r="C55" s="5" t="str">
        <f t="shared" si="0"/>
        <v>Thu Feb 23  2012</v>
      </c>
      <c r="D55" s="5" t="str">
        <f t="shared" si="1"/>
        <v xml:space="preserve"> Feb 23 2012</v>
      </c>
      <c r="E55" s="4">
        <v>30</v>
      </c>
      <c r="F55" s="4" t="s">
        <v>7</v>
      </c>
    </row>
    <row r="56" spans="1:6">
      <c r="A56" s="4" t="s">
        <v>8</v>
      </c>
      <c r="B56" s="4" t="s">
        <v>109</v>
      </c>
      <c r="C56" s="5" t="str">
        <f t="shared" si="0"/>
        <v>Thu Feb 23  2012</v>
      </c>
      <c r="D56" s="5" t="str">
        <f t="shared" si="1"/>
        <v xml:space="preserve"> Feb 23 2012</v>
      </c>
      <c r="E56" s="4">
        <v>30</v>
      </c>
      <c r="F56" s="4" t="s">
        <v>7</v>
      </c>
    </row>
    <row r="57" spans="1:6">
      <c r="A57" s="4" t="s">
        <v>8</v>
      </c>
      <c r="B57" s="4" t="s">
        <v>101</v>
      </c>
      <c r="C57" s="5" t="str">
        <f t="shared" si="0"/>
        <v>Fri Feb 24  2012</v>
      </c>
      <c r="D57" s="5" t="str">
        <f t="shared" si="1"/>
        <v xml:space="preserve"> Feb 24 2012</v>
      </c>
      <c r="E57" s="4">
        <v>60</v>
      </c>
      <c r="F57" s="4" t="s">
        <v>7</v>
      </c>
    </row>
    <row r="58" spans="1:6">
      <c r="A58" s="4" t="s">
        <v>8</v>
      </c>
      <c r="B58" s="4" t="s">
        <v>101</v>
      </c>
      <c r="C58" s="5" t="str">
        <f t="shared" si="0"/>
        <v>Fri Feb 24  2012</v>
      </c>
      <c r="D58" s="5" t="str">
        <f t="shared" si="1"/>
        <v xml:space="preserve"> Feb 24 2012</v>
      </c>
      <c r="E58" s="4">
        <v>60</v>
      </c>
      <c r="F58" s="4" t="s">
        <v>7</v>
      </c>
    </row>
    <row r="59" spans="1:6">
      <c r="A59" s="4" t="s">
        <v>8</v>
      </c>
      <c r="B59" s="4" t="s">
        <v>78</v>
      </c>
      <c r="C59" s="5" t="str">
        <f t="shared" si="0"/>
        <v>Mon Feb 27  2012</v>
      </c>
      <c r="D59" s="5" t="str">
        <f t="shared" si="1"/>
        <v xml:space="preserve"> Feb 27 2012</v>
      </c>
      <c r="E59" s="4">
        <v>30</v>
      </c>
      <c r="F59" s="4" t="s">
        <v>7</v>
      </c>
    </row>
    <row r="60" spans="1:6">
      <c r="A60" s="4" t="s">
        <v>8</v>
      </c>
      <c r="B60" s="4" t="s">
        <v>79</v>
      </c>
      <c r="C60" s="5" t="str">
        <f t="shared" si="0"/>
        <v>Mon Feb 27  2012</v>
      </c>
      <c r="D60" s="5" t="str">
        <f t="shared" si="1"/>
        <v xml:space="preserve"> Feb 27 2012</v>
      </c>
      <c r="E60" s="4">
        <v>30</v>
      </c>
      <c r="F60" s="4" t="s">
        <v>7</v>
      </c>
    </row>
    <row r="61" spans="1:6">
      <c r="A61" s="4" t="s">
        <v>8</v>
      </c>
      <c r="B61" s="4" t="s">
        <v>70</v>
      </c>
      <c r="C61" s="5" t="str">
        <f t="shared" si="0"/>
        <v>Tue Feb 28  2012</v>
      </c>
      <c r="D61" s="5" t="str">
        <f t="shared" si="1"/>
        <v xml:space="preserve"> Feb 28 2012</v>
      </c>
      <c r="E61" s="4">
        <v>30</v>
      </c>
      <c r="F61" s="4" t="s">
        <v>7</v>
      </c>
    </row>
    <row r="62" spans="1:6">
      <c r="A62" s="4" t="s">
        <v>8</v>
      </c>
      <c r="B62" s="4" t="s">
        <v>70</v>
      </c>
      <c r="C62" s="5" t="str">
        <f t="shared" si="0"/>
        <v>Tue Feb 28  2012</v>
      </c>
      <c r="D62" s="5" t="str">
        <f t="shared" si="1"/>
        <v xml:space="preserve"> Feb 28 2012</v>
      </c>
      <c r="E62" s="4">
        <v>30</v>
      </c>
      <c r="F62" s="4" t="s">
        <v>7</v>
      </c>
    </row>
    <row r="63" spans="1:6">
      <c r="A63" s="4" t="s">
        <v>8</v>
      </c>
      <c r="B63" s="4" t="s">
        <v>63</v>
      </c>
      <c r="C63" s="5" t="str">
        <f t="shared" si="0"/>
        <v>Wed Feb 29  2012</v>
      </c>
      <c r="D63" s="5" t="str">
        <f t="shared" si="1"/>
        <v xml:space="preserve"> Feb 29 2012</v>
      </c>
      <c r="E63" s="4">
        <v>60</v>
      </c>
      <c r="F63" s="4" t="s">
        <v>7</v>
      </c>
    </row>
    <row r="64" spans="1:6">
      <c r="A64" s="4" t="s">
        <v>8</v>
      </c>
      <c r="B64" s="4" t="s">
        <v>63</v>
      </c>
      <c r="C64" s="5" t="str">
        <f t="shared" si="0"/>
        <v>Wed Feb 29  2012</v>
      </c>
      <c r="D64" s="5" t="str">
        <f t="shared" si="1"/>
        <v xml:space="preserve"> Feb 29 2012</v>
      </c>
      <c r="E64" s="4">
        <v>60</v>
      </c>
      <c r="F64" s="4" t="s">
        <v>7</v>
      </c>
    </row>
    <row r="65" spans="1:6">
      <c r="A65" s="4" t="s">
        <v>8</v>
      </c>
      <c r="B65" s="4" t="s">
        <v>55</v>
      </c>
      <c r="C65" s="5" t="str">
        <f t="shared" si="0"/>
        <v>Thu Mar 01  2012</v>
      </c>
      <c r="D65" s="5" t="str">
        <f t="shared" si="1"/>
        <v xml:space="preserve"> Mar 01 2012</v>
      </c>
      <c r="E65" s="4">
        <v>30</v>
      </c>
      <c r="F65" s="4" t="s">
        <v>7</v>
      </c>
    </row>
    <row r="66" spans="1:6">
      <c r="A66" s="4" t="s">
        <v>8</v>
      </c>
      <c r="B66" s="4" t="s">
        <v>55</v>
      </c>
      <c r="C66" s="5" t="str">
        <f t="shared" ref="C66:C129" si="2">LEFT(B66, 11) &amp; " " &amp; RIGHT(B66, 4)</f>
        <v>Thu Mar 01  2012</v>
      </c>
      <c r="D66" s="5" t="str">
        <f t="shared" ref="D66:D129" si="3">MID(B66, 4,7) &amp; " " &amp; RIGHT(B66, 4)</f>
        <v xml:space="preserve"> Mar 01 2012</v>
      </c>
      <c r="E66" s="4">
        <v>30</v>
      </c>
      <c r="F66" s="4" t="s">
        <v>7</v>
      </c>
    </row>
    <row r="67" spans="1:6">
      <c r="A67" s="4" t="s">
        <v>8</v>
      </c>
      <c r="B67" s="4" t="s">
        <v>25</v>
      </c>
      <c r="C67" s="5" t="str">
        <f t="shared" si="2"/>
        <v>Mon Mar 05  2012</v>
      </c>
      <c r="D67" s="5" t="str">
        <f t="shared" si="3"/>
        <v xml:space="preserve"> Mar 05 2012</v>
      </c>
      <c r="E67" s="4">
        <v>30</v>
      </c>
      <c r="F67" s="4" t="s">
        <v>7</v>
      </c>
    </row>
    <row r="68" spans="1:6">
      <c r="A68" s="4" t="s">
        <v>8</v>
      </c>
      <c r="B68" s="4" t="s">
        <v>25</v>
      </c>
      <c r="C68" s="5" t="str">
        <f t="shared" si="2"/>
        <v>Mon Mar 05  2012</v>
      </c>
      <c r="D68" s="5" t="str">
        <f t="shared" si="3"/>
        <v xml:space="preserve"> Mar 05 2012</v>
      </c>
      <c r="E68" s="4">
        <v>30</v>
      </c>
      <c r="F68" s="4" t="s">
        <v>7</v>
      </c>
    </row>
    <row r="69" spans="1:6">
      <c r="A69" s="4" t="s">
        <v>8</v>
      </c>
      <c r="B69" s="4" t="s">
        <v>9</v>
      </c>
      <c r="C69" s="5" t="str">
        <f t="shared" si="2"/>
        <v>Tue Mar 06  2012</v>
      </c>
      <c r="D69" s="5" t="str">
        <f t="shared" si="3"/>
        <v xml:space="preserve"> Mar 06 2012</v>
      </c>
      <c r="E69" s="4">
        <v>30</v>
      </c>
      <c r="F69" s="4" t="s">
        <v>7</v>
      </c>
    </row>
    <row r="70" spans="1:6">
      <c r="A70" s="4" t="s">
        <v>8</v>
      </c>
      <c r="B70" s="4" t="s">
        <v>10</v>
      </c>
      <c r="C70" s="5" t="str">
        <f t="shared" si="2"/>
        <v>Tue Mar 06  2012</v>
      </c>
      <c r="D70" s="5" t="str">
        <f t="shared" si="3"/>
        <v xml:space="preserve"> Mar 06 2012</v>
      </c>
      <c r="E70" s="4">
        <v>30</v>
      </c>
      <c r="F70" s="4" t="s">
        <v>7</v>
      </c>
    </row>
    <row r="71" spans="1:6">
      <c r="A71" s="4" t="s">
        <v>286</v>
      </c>
      <c r="B71" s="4" t="s">
        <v>299</v>
      </c>
      <c r="C71" s="5" t="str">
        <f t="shared" si="2"/>
        <v>Sat Feb 04  2012</v>
      </c>
      <c r="D71" s="5" t="str">
        <f t="shared" si="3"/>
        <v xml:space="preserve"> Feb 04 2012</v>
      </c>
      <c r="E71" s="4">
        <v>0</v>
      </c>
      <c r="F71" s="4" t="s">
        <v>7</v>
      </c>
    </row>
    <row r="72" spans="1:6">
      <c r="A72" s="4" t="s">
        <v>286</v>
      </c>
      <c r="B72" s="4" t="s">
        <v>298</v>
      </c>
      <c r="C72" s="5" t="str">
        <f t="shared" si="2"/>
        <v>Sun Feb 05  2012</v>
      </c>
      <c r="D72" s="5" t="str">
        <f t="shared" si="3"/>
        <v xml:space="preserve"> Feb 05 2012</v>
      </c>
      <c r="E72" s="4">
        <v>0</v>
      </c>
      <c r="F72" s="4" t="s">
        <v>7</v>
      </c>
    </row>
    <row r="73" spans="1:6">
      <c r="A73" s="4" t="s">
        <v>286</v>
      </c>
      <c r="B73" s="4" t="s">
        <v>297</v>
      </c>
      <c r="C73" s="5" t="str">
        <f t="shared" si="2"/>
        <v>Wed Feb 08  2012</v>
      </c>
      <c r="D73" s="5" t="str">
        <f t="shared" si="3"/>
        <v xml:space="preserve"> Feb 08 2012</v>
      </c>
      <c r="E73" s="4">
        <v>0</v>
      </c>
      <c r="F73" s="4" t="s">
        <v>7</v>
      </c>
    </row>
    <row r="74" spans="1:6">
      <c r="A74" s="4" t="s">
        <v>286</v>
      </c>
      <c r="B74" s="4" t="s">
        <v>296</v>
      </c>
      <c r="C74" s="5" t="str">
        <f t="shared" si="2"/>
        <v>Sat Feb 11  2012</v>
      </c>
      <c r="D74" s="5" t="str">
        <f t="shared" si="3"/>
        <v xml:space="preserve"> Feb 11 2012</v>
      </c>
      <c r="E74" s="4">
        <v>0</v>
      </c>
      <c r="F74" s="4" t="s">
        <v>7</v>
      </c>
    </row>
    <row r="75" spans="1:6">
      <c r="A75" s="4" t="s">
        <v>286</v>
      </c>
      <c r="B75" s="4" t="s">
        <v>295</v>
      </c>
      <c r="C75" s="5" t="str">
        <f t="shared" si="2"/>
        <v>Sun Feb 12  2012</v>
      </c>
      <c r="D75" s="5" t="str">
        <f t="shared" si="3"/>
        <v xml:space="preserve"> Feb 12 2012</v>
      </c>
      <c r="E75" s="4">
        <v>0</v>
      </c>
      <c r="F75" s="4" t="s">
        <v>7</v>
      </c>
    </row>
    <row r="76" spans="1:6">
      <c r="A76" s="4" t="s">
        <v>286</v>
      </c>
      <c r="B76" s="4" t="s">
        <v>294</v>
      </c>
      <c r="C76" s="5" t="str">
        <f t="shared" si="2"/>
        <v>Mon Feb 13  2012</v>
      </c>
      <c r="D76" s="5" t="str">
        <f t="shared" si="3"/>
        <v xml:space="preserve"> Feb 13 2012</v>
      </c>
      <c r="E76" s="4">
        <v>0</v>
      </c>
      <c r="F76" s="4" t="s">
        <v>7</v>
      </c>
    </row>
    <row r="77" spans="1:6">
      <c r="A77" s="4" t="s">
        <v>286</v>
      </c>
      <c r="B77" s="4" t="s">
        <v>293</v>
      </c>
      <c r="C77" s="5" t="str">
        <f t="shared" si="2"/>
        <v>Sun Feb 19  2012</v>
      </c>
      <c r="D77" s="5" t="str">
        <f t="shared" si="3"/>
        <v xml:space="preserve"> Feb 19 2012</v>
      </c>
      <c r="E77" s="4">
        <v>0</v>
      </c>
      <c r="F77" s="4" t="s">
        <v>7</v>
      </c>
    </row>
    <row r="78" spans="1:6">
      <c r="A78" s="4" t="s">
        <v>286</v>
      </c>
      <c r="B78" s="4" t="s">
        <v>292</v>
      </c>
      <c r="C78" s="5" t="str">
        <f t="shared" si="2"/>
        <v>Mon Feb 20  2012</v>
      </c>
      <c r="D78" s="5" t="str">
        <f t="shared" si="3"/>
        <v xml:space="preserve"> Feb 20 2012</v>
      </c>
      <c r="E78" s="4">
        <v>0</v>
      </c>
      <c r="F78" s="4" t="s">
        <v>7</v>
      </c>
    </row>
    <row r="79" spans="1:6">
      <c r="A79" s="4" t="s">
        <v>286</v>
      </c>
      <c r="B79" s="4" t="s">
        <v>291</v>
      </c>
      <c r="C79" s="5" t="str">
        <f t="shared" si="2"/>
        <v>Sat Feb 25  2012</v>
      </c>
      <c r="D79" s="5" t="str">
        <f t="shared" si="3"/>
        <v xml:space="preserve"> Feb 25 2012</v>
      </c>
      <c r="E79" s="4">
        <v>0</v>
      </c>
      <c r="F79" s="4" t="s">
        <v>7</v>
      </c>
    </row>
    <row r="80" spans="1:6">
      <c r="A80" s="4" t="s">
        <v>286</v>
      </c>
      <c r="B80" s="4" t="s">
        <v>290</v>
      </c>
      <c r="C80" s="5" t="str">
        <f t="shared" si="2"/>
        <v>Sun Feb 26  2012</v>
      </c>
      <c r="D80" s="5" t="str">
        <f t="shared" si="3"/>
        <v xml:space="preserve"> Feb 26 2012</v>
      </c>
      <c r="E80" s="4">
        <v>0</v>
      </c>
      <c r="F80" s="4" t="s">
        <v>7</v>
      </c>
    </row>
    <row r="81" spans="1:6">
      <c r="A81" s="4" t="s">
        <v>286</v>
      </c>
      <c r="B81" s="4" t="s">
        <v>289</v>
      </c>
      <c r="C81" s="5" t="str">
        <f t="shared" si="2"/>
        <v>Fri Mar 02  2012</v>
      </c>
      <c r="D81" s="5" t="str">
        <f t="shared" si="3"/>
        <v xml:space="preserve"> Mar 02 2012</v>
      </c>
      <c r="E81" s="4">
        <v>0</v>
      </c>
      <c r="F81" s="4" t="s">
        <v>7</v>
      </c>
    </row>
    <row r="82" spans="1:6">
      <c r="A82" s="4" t="s">
        <v>286</v>
      </c>
      <c r="B82" s="4" t="s">
        <v>288</v>
      </c>
      <c r="C82" s="5" t="str">
        <f t="shared" si="2"/>
        <v>Sat Mar 03  2012</v>
      </c>
      <c r="D82" s="5" t="str">
        <f t="shared" si="3"/>
        <v xml:space="preserve"> Mar 03 2012</v>
      </c>
      <c r="E82" s="4">
        <v>0</v>
      </c>
      <c r="F82" s="4" t="s">
        <v>7</v>
      </c>
    </row>
    <row r="83" spans="1:6">
      <c r="A83" s="4" t="s">
        <v>286</v>
      </c>
      <c r="B83" s="4" t="s">
        <v>287</v>
      </c>
      <c r="C83" s="5" t="str">
        <f t="shared" si="2"/>
        <v>Sun Mar 04  2012</v>
      </c>
      <c r="D83" s="5" t="str">
        <f t="shared" si="3"/>
        <v xml:space="preserve"> Mar 04 2012</v>
      </c>
      <c r="E83" s="4">
        <v>0</v>
      </c>
      <c r="F83" s="4" t="s">
        <v>7</v>
      </c>
    </row>
    <row r="84" spans="1:6">
      <c r="A84" s="4" t="s">
        <v>6</v>
      </c>
      <c r="B84" s="4" t="s">
        <v>257</v>
      </c>
      <c r="C84" s="5" t="str">
        <f t="shared" si="2"/>
        <v>Sat Feb 04  2012</v>
      </c>
      <c r="D84" s="5" t="str">
        <f t="shared" si="3"/>
        <v xml:space="preserve"> Feb 04 2012</v>
      </c>
      <c r="E84" s="4">
        <v>60</v>
      </c>
      <c r="F84" s="4" t="s">
        <v>7</v>
      </c>
    </row>
    <row r="85" spans="1:6">
      <c r="A85" s="4" t="s">
        <v>6</v>
      </c>
      <c r="B85" s="4" t="s">
        <v>233</v>
      </c>
      <c r="C85" s="5" t="str">
        <f t="shared" si="2"/>
        <v>Tue Feb 07  2012</v>
      </c>
      <c r="D85" s="5" t="str">
        <f t="shared" si="3"/>
        <v xml:space="preserve"> Feb 07 2012</v>
      </c>
      <c r="E85" s="4">
        <v>50</v>
      </c>
      <c r="F85" s="4" t="s">
        <v>7</v>
      </c>
    </row>
    <row r="86" spans="1:6">
      <c r="A86" s="4" t="s">
        <v>6</v>
      </c>
      <c r="B86" s="4" t="s">
        <v>233</v>
      </c>
      <c r="C86" s="5" t="str">
        <f t="shared" si="2"/>
        <v>Tue Feb 07  2012</v>
      </c>
      <c r="D86" s="5" t="str">
        <f t="shared" si="3"/>
        <v xml:space="preserve"> Feb 07 2012</v>
      </c>
      <c r="E86" s="4">
        <v>50</v>
      </c>
      <c r="F86" s="4" t="s">
        <v>7</v>
      </c>
    </row>
    <row r="87" spans="1:6">
      <c r="A87" s="4" t="s">
        <v>6</v>
      </c>
      <c r="B87" s="4" t="s">
        <v>217</v>
      </c>
      <c r="C87" s="5" t="str">
        <f t="shared" si="2"/>
        <v>Thu Feb 09  2012</v>
      </c>
      <c r="D87" s="5" t="str">
        <f t="shared" si="3"/>
        <v xml:space="preserve"> Feb 09 2012</v>
      </c>
      <c r="E87" s="4">
        <v>50</v>
      </c>
      <c r="F87" s="4" t="s">
        <v>7</v>
      </c>
    </row>
    <row r="88" spans="1:6">
      <c r="A88" s="4" t="s">
        <v>6</v>
      </c>
      <c r="B88" s="4" t="s">
        <v>201</v>
      </c>
      <c r="C88" s="5" t="str">
        <f t="shared" si="2"/>
        <v>Sat Feb 11  2012</v>
      </c>
      <c r="D88" s="5" t="str">
        <f t="shared" si="3"/>
        <v xml:space="preserve"> Feb 11 2012</v>
      </c>
      <c r="E88" s="4">
        <v>60</v>
      </c>
      <c r="F88" s="4" t="s">
        <v>7</v>
      </c>
    </row>
    <row r="89" spans="1:6">
      <c r="A89" s="4" t="s">
        <v>6</v>
      </c>
      <c r="B89" s="4" t="s">
        <v>178</v>
      </c>
      <c r="C89" s="5" t="str">
        <f t="shared" si="2"/>
        <v>Tue Feb 14  2012</v>
      </c>
      <c r="D89" s="5" t="str">
        <f t="shared" si="3"/>
        <v xml:space="preserve"> Feb 14 2012</v>
      </c>
      <c r="E89" s="4">
        <v>50</v>
      </c>
      <c r="F89" s="4" t="s">
        <v>7</v>
      </c>
    </row>
    <row r="90" spans="1:6">
      <c r="A90" s="4" t="s">
        <v>6</v>
      </c>
      <c r="B90" s="4" t="s">
        <v>161</v>
      </c>
      <c r="C90" s="5" t="str">
        <f t="shared" si="2"/>
        <v>Thu Feb 16  2012</v>
      </c>
      <c r="D90" s="5" t="str">
        <f t="shared" si="3"/>
        <v xml:space="preserve"> Feb 16 2012</v>
      </c>
      <c r="E90" s="4">
        <v>50</v>
      </c>
      <c r="F90" s="4" t="s">
        <v>7</v>
      </c>
    </row>
    <row r="91" spans="1:6">
      <c r="A91" s="4" t="s">
        <v>6</v>
      </c>
      <c r="B91" s="4" t="s">
        <v>145</v>
      </c>
      <c r="C91" s="5" t="str">
        <f t="shared" si="2"/>
        <v>Sat Feb 18  2012</v>
      </c>
      <c r="D91" s="5" t="str">
        <f t="shared" si="3"/>
        <v xml:space="preserve"> Feb 18 2012</v>
      </c>
      <c r="E91" s="4">
        <v>60</v>
      </c>
      <c r="F91" s="4" t="s">
        <v>7</v>
      </c>
    </row>
    <row r="92" spans="1:6">
      <c r="A92" s="4" t="s">
        <v>18</v>
      </c>
      <c r="B92" s="4" t="s">
        <v>270</v>
      </c>
      <c r="C92" s="5" t="str">
        <f t="shared" si="2"/>
        <v>Fri Feb 03  2012</v>
      </c>
      <c r="D92" s="5" t="str">
        <f t="shared" si="3"/>
        <v xml:space="preserve"> Feb 03 2012</v>
      </c>
      <c r="E92" s="4">
        <v>0</v>
      </c>
      <c r="F92" s="4" t="s">
        <v>13</v>
      </c>
    </row>
    <row r="93" spans="1:6">
      <c r="A93" s="4" t="s">
        <v>18</v>
      </c>
      <c r="B93" s="4" t="s">
        <v>262</v>
      </c>
      <c r="C93" s="5" t="str">
        <f t="shared" si="2"/>
        <v>Sat Feb 04  2012</v>
      </c>
      <c r="D93" s="5" t="str">
        <f t="shared" si="3"/>
        <v xml:space="preserve"> Feb 04 2012</v>
      </c>
      <c r="E93" s="4">
        <v>250</v>
      </c>
      <c r="F93" s="4" t="s">
        <v>13</v>
      </c>
    </row>
    <row r="94" spans="1:6">
      <c r="A94" s="4" t="s">
        <v>18</v>
      </c>
      <c r="B94" s="4" t="s">
        <v>254</v>
      </c>
      <c r="C94" s="5" t="str">
        <f t="shared" si="2"/>
        <v>Sun Feb 05  2012</v>
      </c>
      <c r="D94" s="5" t="str">
        <f t="shared" si="3"/>
        <v xml:space="preserve"> Feb 05 2012</v>
      </c>
      <c r="E94" s="4">
        <v>300</v>
      </c>
      <c r="F94" s="4" t="s">
        <v>13</v>
      </c>
    </row>
    <row r="95" spans="1:6">
      <c r="A95" s="4" t="s">
        <v>18</v>
      </c>
      <c r="B95" s="4" t="s">
        <v>247</v>
      </c>
      <c r="C95" s="5" t="str">
        <f t="shared" si="2"/>
        <v>Mon Feb 06  2012</v>
      </c>
      <c r="D95" s="5" t="str">
        <f t="shared" si="3"/>
        <v xml:space="preserve"> Feb 06 2012</v>
      </c>
      <c r="E95" s="4">
        <v>300</v>
      </c>
      <c r="F95" s="4" t="s">
        <v>13</v>
      </c>
    </row>
    <row r="96" spans="1:6">
      <c r="A96" s="4" t="s">
        <v>18</v>
      </c>
      <c r="B96" s="4" t="s">
        <v>239</v>
      </c>
      <c r="C96" s="5" t="str">
        <f t="shared" si="2"/>
        <v>Tue Feb 07  2012</v>
      </c>
      <c r="D96" s="5" t="str">
        <f t="shared" si="3"/>
        <v xml:space="preserve"> Feb 07 2012</v>
      </c>
      <c r="E96" s="4">
        <v>0</v>
      </c>
      <c r="F96" s="4" t="s">
        <v>13</v>
      </c>
    </row>
    <row r="97" spans="1:6">
      <c r="A97" s="4" t="s">
        <v>18</v>
      </c>
      <c r="B97" s="4" t="s">
        <v>230</v>
      </c>
      <c r="C97" s="5" t="str">
        <f t="shared" si="2"/>
        <v>Wed Feb 08  2012</v>
      </c>
      <c r="D97" s="5" t="str">
        <f t="shared" si="3"/>
        <v xml:space="preserve"> Feb 08 2012</v>
      </c>
      <c r="E97" s="4">
        <v>350</v>
      </c>
      <c r="F97" s="4" t="s">
        <v>13</v>
      </c>
    </row>
    <row r="98" spans="1:6">
      <c r="A98" s="4" t="s">
        <v>18</v>
      </c>
      <c r="B98" s="4" t="s">
        <v>223</v>
      </c>
      <c r="C98" s="5" t="str">
        <f t="shared" si="2"/>
        <v>Thu Feb 09  2012</v>
      </c>
      <c r="D98" s="5" t="str">
        <f t="shared" si="3"/>
        <v xml:space="preserve"> Feb 09 2012</v>
      </c>
      <c r="E98" s="4">
        <v>300</v>
      </c>
      <c r="F98" s="4" t="s">
        <v>13</v>
      </c>
    </row>
    <row r="99" spans="1:6">
      <c r="A99" s="4" t="s">
        <v>18</v>
      </c>
      <c r="B99" s="4" t="s">
        <v>214</v>
      </c>
      <c r="C99" s="5" t="str">
        <f t="shared" si="2"/>
        <v>Fri Feb 10  2012</v>
      </c>
      <c r="D99" s="5" t="str">
        <f t="shared" si="3"/>
        <v xml:space="preserve"> Feb 10 2012</v>
      </c>
      <c r="E99" s="4">
        <v>250</v>
      </c>
      <c r="F99" s="4" t="s">
        <v>13</v>
      </c>
    </row>
    <row r="100" spans="1:6">
      <c r="A100" s="4" t="s">
        <v>18</v>
      </c>
      <c r="B100" s="4" t="s">
        <v>206</v>
      </c>
      <c r="C100" s="5" t="str">
        <f t="shared" si="2"/>
        <v>Sat Feb 11  2012</v>
      </c>
      <c r="D100" s="5" t="str">
        <f t="shared" si="3"/>
        <v xml:space="preserve"> Feb 11 2012</v>
      </c>
      <c r="E100" s="4">
        <v>250</v>
      </c>
      <c r="F100" s="4" t="s">
        <v>13</v>
      </c>
    </row>
    <row r="101" spans="1:6">
      <c r="A101" s="4" t="s">
        <v>18</v>
      </c>
      <c r="B101" s="4" t="s">
        <v>198</v>
      </c>
      <c r="C101" s="5" t="str">
        <f t="shared" si="2"/>
        <v>Sun Feb 12  2012</v>
      </c>
      <c r="D101" s="5" t="str">
        <f t="shared" si="3"/>
        <v xml:space="preserve"> Feb 12 2012</v>
      </c>
      <c r="E101" s="4">
        <v>350</v>
      </c>
      <c r="F101" s="4" t="s">
        <v>13</v>
      </c>
    </row>
    <row r="102" spans="1:6">
      <c r="A102" s="4" t="s">
        <v>18</v>
      </c>
      <c r="B102" s="4" t="s">
        <v>191</v>
      </c>
      <c r="C102" s="5" t="str">
        <f t="shared" si="2"/>
        <v>Mon Feb 13  2012</v>
      </c>
      <c r="D102" s="5" t="str">
        <f t="shared" si="3"/>
        <v xml:space="preserve"> Feb 13 2012</v>
      </c>
      <c r="E102" s="4">
        <v>200</v>
      </c>
      <c r="F102" s="4" t="s">
        <v>13</v>
      </c>
    </row>
    <row r="103" spans="1:6">
      <c r="A103" s="4" t="s">
        <v>18</v>
      </c>
      <c r="B103" s="4" t="s">
        <v>184</v>
      </c>
      <c r="C103" s="5" t="str">
        <f t="shared" si="2"/>
        <v>Tue Feb 14  2012</v>
      </c>
      <c r="D103" s="5" t="str">
        <f t="shared" si="3"/>
        <v xml:space="preserve"> Feb 14 2012</v>
      </c>
      <c r="E103" s="4">
        <v>0</v>
      </c>
      <c r="F103" s="4" t="s">
        <v>13</v>
      </c>
    </row>
    <row r="104" spans="1:6">
      <c r="A104" s="4" t="s">
        <v>18</v>
      </c>
      <c r="B104" s="4" t="s">
        <v>175</v>
      </c>
      <c r="C104" s="5" t="str">
        <f t="shared" si="2"/>
        <v>Wed Feb 15  2012</v>
      </c>
      <c r="D104" s="5" t="str">
        <f t="shared" si="3"/>
        <v xml:space="preserve"> Feb 15 2012</v>
      </c>
      <c r="E104" s="4">
        <v>200</v>
      </c>
      <c r="F104" s="4" t="s">
        <v>13</v>
      </c>
    </row>
    <row r="105" spans="1:6">
      <c r="A105" s="4" t="s">
        <v>18</v>
      </c>
      <c r="B105" s="4" t="s">
        <v>167</v>
      </c>
      <c r="C105" s="5" t="str">
        <f t="shared" si="2"/>
        <v>Thu Feb 16  2012</v>
      </c>
      <c r="D105" s="5" t="str">
        <f t="shared" si="3"/>
        <v xml:space="preserve"> Feb 16 2012</v>
      </c>
      <c r="E105" s="4">
        <v>300</v>
      </c>
      <c r="F105" s="4" t="s">
        <v>13</v>
      </c>
    </row>
    <row r="106" spans="1:6">
      <c r="A106" s="4" t="s">
        <v>18</v>
      </c>
      <c r="B106" s="4" t="s">
        <v>158</v>
      </c>
      <c r="C106" s="5" t="str">
        <f t="shared" si="2"/>
        <v>Fri Feb 17  2012</v>
      </c>
      <c r="D106" s="5" t="str">
        <f t="shared" si="3"/>
        <v xml:space="preserve"> Feb 17 2012</v>
      </c>
      <c r="E106" s="4">
        <v>200</v>
      </c>
      <c r="F106" s="4" t="s">
        <v>13</v>
      </c>
    </row>
    <row r="107" spans="1:6">
      <c r="A107" s="4" t="s">
        <v>18</v>
      </c>
      <c r="B107" s="4" t="s">
        <v>150</v>
      </c>
      <c r="C107" s="5" t="str">
        <f t="shared" si="2"/>
        <v>Sat Feb 18  2012</v>
      </c>
      <c r="D107" s="5" t="str">
        <f t="shared" si="3"/>
        <v xml:space="preserve"> Feb 18 2012</v>
      </c>
      <c r="E107" s="4">
        <v>250</v>
      </c>
      <c r="F107" s="4" t="s">
        <v>13</v>
      </c>
    </row>
    <row r="108" spans="1:6">
      <c r="A108" s="4" t="s">
        <v>18</v>
      </c>
      <c r="B108" s="4" t="s">
        <v>142</v>
      </c>
      <c r="C108" s="5" t="str">
        <f t="shared" si="2"/>
        <v>Sun Feb 19  2012</v>
      </c>
      <c r="D108" s="5" t="str">
        <f t="shared" si="3"/>
        <v xml:space="preserve"> Feb 19 2012</v>
      </c>
      <c r="E108" s="4">
        <v>300</v>
      </c>
      <c r="F108" s="4" t="s">
        <v>13</v>
      </c>
    </row>
    <row r="109" spans="1:6">
      <c r="A109" s="4" t="s">
        <v>18</v>
      </c>
      <c r="B109" s="4" t="s">
        <v>135</v>
      </c>
      <c r="C109" s="5" t="str">
        <f t="shared" si="2"/>
        <v>Mon Feb 20  2012</v>
      </c>
      <c r="D109" s="5" t="str">
        <f t="shared" si="3"/>
        <v xml:space="preserve"> Feb 20 2012</v>
      </c>
      <c r="E109" s="4">
        <v>250</v>
      </c>
      <c r="F109" s="4" t="s">
        <v>13</v>
      </c>
    </row>
    <row r="110" spans="1:6">
      <c r="A110" s="4" t="s">
        <v>18</v>
      </c>
      <c r="B110" s="4" t="s">
        <v>128</v>
      </c>
      <c r="C110" s="5" t="str">
        <f t="shared" si="2"/>
        <v>Tue Feb 21  2012</v>
      </c>
      <c r="D110" s="5" t="str">
        <f t="shared" si="3"/>
        <v xml:space="preserve"> Feb 21 2012</v>
      </c>
      <c r="E110" s="4">
        <v>300</v>
      </c>
      <c r="F110" s="4" t="s">
        <v>13</v>
      </c>
    </row>
    <row r="111" spans="1:6">
      <c r="A111" s="4" t="s">
        <v>18</v>
      </c>
      <c r="B111" s="4" t="s">
        <v>120</v>
      </c>
      <c r="C111" s="5" t="str">
        <f t="shared" si="2"/>
        <v>Wed Feb 22  2012</v>
      </c>
      <c r="D111" s="5" t="str">
        <f t="shared" si="3"/>
        <v xml:space="preserve"> Feb 22 2012</v>
      </c>
      <c r="E111" s="4">
        <v>0</v>
      </c>
      <c r="F111" s="4" t="s">
        <v>13</v>
      </c>
    </row>
    <row r="112" spans="1:6">
      <c r="A112" s="4" t="s">
        <v>18</v>
      </c>
      <c r="B112" s="4" t="s">
        <v>105</v>
      </c>
      <c r="C112" s="5" t="str">
        <f t="shared" si="2"/>
        <v>Fri Feb 24  2012</v>
      </c>
      <c r="D112" s="5" t="str">
        <f t="shared" si="3"/>
        <v xml:space="preserve"> Feb 24 2012</v>
      </c>
      <c r="E112" s="4">
        <v>150</v>
      </c>
      <c r="F112" s="4" t="s">
        <v>13</v>
      </c>
    </row>
    <row r="113" spans="1:6">
      <c r="A113" s="4" t="s">
        <v>18</v>
      </c>
      <c r="B113" s="4" t="s">
        <v>97</v>
      </c>
      <c r="C113" s="5" t="str">
        <f t="shared" si="2"/>
        <v>Sat Feb 25  2012</v>
      </c>
      <c r="D113" s="5" t="str">
        <f t="shared" si="3"/>
        <v xml:space="preserve"> Feb 25 2012</v>
      </c>
      <c r="E113" s="4">
        <v>250</v>
      </c>
      <c r="F113" s="4" t="s">
        <v>13</v>
      </c>
    </row>
    <row r="114" spans="1:6">
      <c r="A114" s="4" t="s">
        <v>18</v>
      </c>
      <c r="B114" s="4" t="s">
        <v>90</v>
      </c>
      <c r="C114" s="5" t="str">
        <f t="shared" si="2"/>
        <v>Sun Feb 26  2012</v>
      </c>
      <c r="D114" s="5" t="str">
        <f t="shared" si="3"/>
        <v xml:space="preserve"> Feb 26 2012</v>
      </c>
      <c r="E114" s="4">
        <v>250</v>
      </c>
      <c r="F114" s="4" t="s">
        <v>13</v>
      </c>
    </row>
    <row r="115" spans="1:6">
      <c r="A115" s="4" t="s">
        <v>18</v>
      </c>
      <c r="B115" s="4" t="s">
        <v>83</v>
      </c>
      <c r="C115" s="5" t="str">
        <f t="shared" si="2"/>
        <v>Mon Feb 27  2012</v>
      </c>
      <c r="D115" s="5" t="str">
        <f t="shared" si="3"/>
        <v xml:space="preserve"> Feb 27 2012</v>
      </c>
      <c r="E115" s="4">
        <v>150</v>
      </c>
      <c r="F115" s="4" t="s">
        <v>13</v>
      </c>
    </row>
    <row r="116" spans="1:6">
      <c r="A116" s="4" t="s">
        <v>18</v>
      </c>
      <c r="B116" s="4" t="s">
        <v>74</v>
      </c>
      <c r="C116" s="5" t="str">
        <f t="shared" si="2"/>
        <v>Tue Feb 28  2012</v>
      </c>
      <c r="D116" s="5" t="str">
        <f t="shared" si="3"/>
        <v xml:space="preserve"> Feb 28 2012</v>
      </c>
      <c r="E116" s="4">
        <v>200</v>
      </c>
      <c r="F116" s="4" t="s">
        <v>13</v>
      </c>
    </row>
    <row r="117" spans="1:6">
      <c r="A117" s="4" t="s">
        <v>18</v>
      </c>
      <c r="B117" s="4" t="s">
        <v>67</v>
      </c>
      <c r="C117" s="5" t="str">
        <f t="shared" si="2"/>
        <v>Wed Feb 29  2012</v>
      </c>
      <c r="D117" s="5" t="str">
        <f t="shared" si="3"/>
        <v xml:space="preserve"> Feb 29 2012</v>
      </c>
      <c r="E117" s="4">
        <v>0</v>
      </c>
      <c r="F117" s="4" t="s">
        <v>13</v>
      </c>
    </row>
    <row r="118" spans="1:6">
      <c r="A118" s="4" t="s">
        <v>18</v>
      </c>
      <c r="B118" s="4" t="s">
        <v>59</v>
      </c>
      <c r="C118" s="5" t="str">
        <f t="shared" si="2"/>
        <v>Thu Mar 01  2012</v>
      </c>
      <c r="D118" s="5" t="str">
        <f t="shared" si="3"/>
        <v xml:space="preserve"> Mar 01 2012</v>
      </c>
      <c r="E118" s="4">
        <v>200</v>
      </c>
      <c r="F118" s="4" t="s">
        <v>13</v>
      </c>
    </row>
    <row r="119" spans="1:6">
      <c r="A119" s="4" t="s">
        <v>18</v>
      </c>
      <c r="B119" s="4" t="s">
        <v>50</v>
      </c>
      <c r="C119" s="5" t="str">
        <f t="shared" si="2"/>
        <v>Fri Mar 02  2012</v>
      </c>
      <c r="D119" s="5" t="str">
        <f t="shared" si="3"/>
        <v xml:space="preserve"> Mar 02 2012</v>
      </c>
      <c r="E119" s="4">
        <v>350</v>
      </c>
      <c r="F119" s="4" t="s">
        <v>13</v>
      </c>
    </row>
    <row r="120" spans="1:6">
      <c r="A120" s="4" t="s">
        <v>18</v>
      </c>
      <c r="B120" s="4" t="s">
        <v>51</v>
      </c>
      <c r="C120" s="5" t="str">
        <f t="shared" si="2"/>
        <v>Fri Mar 02  2012</v>
      </c>
      <c r="D120" s="5" t="str">
        <f t="shared" si="3"/>
        <v xml:space="preserve"> Mar 02 2012</v>
      </c>
      <c r="E120" s="4">
        <v>0</v>
      </c>
      <c r="F120" s="4" t="s">
        <v>13</v>
      </c>
    </row>
    <row r="121" spans="1:6">
      <c r="A121" s="4" t="s">
        <v>18</v>
      </c>
      <c r="B121" s="4" t="s">
        <v>43</v>
      </c>
      <c r="C121" s="5" t="str">
        <f t="shared" si="2"/>
        <v>Sat Mar 03  2012</v>
      </c>
      <c r="D121" s="5" t="str">
        <f t="shared" si="3"/>
        <v xml:space="preserve"> Mar 03 2012</v>
      </c>
      <c r="E121" s="4">
        <v>300</v>
      </c>
      <c r="F121" s="4" t="s">
        <v>13</v>
      </c>
    </row>
    <row r="122" spans="1:6">
      <c r="A122" s="4" t="s">
        <v>18</v>
      </c>
      <c r="B122" s="4" t="s">
        <v>36</v>
      </c>
      <c r="C122" s="5" t="str">
        <f t="shared" si="2"/>
        <v>Sun Mar 04  2012</v>
      </c>
      <c r="D122" s="5" t="str">
        <f t="shared" si="3"/>
        <v xml:space="preserve"> Mar 04 2012</v>
      </c>
      <c r="E122" s="4">
        <v>0</v>
      </c>
      <c r="F122" s="4" t="s">
        <v>13</v>
      </c>
    </row>
    <row r="123" spans="1:6">
      <c r="A123" s="4" t="s">
        <v>18</v>
      </c>
      <c r="B123" s="4" t="s">
        <v>29</v>
      </c>
      <c r="C123" s="5" t="str">
        <f t="shared" si="2"/>
        <v>Mon Mar 05  2012</v>
      </c>
      <c r="D123" s="5" t="str">
        <f t="shared" si="3"/>
        <v xml:space="preserve"> Mar 05 2012</v>
      </c>
      <c r="E123" s="4">
        <v>250</v>
      </c>
      <c r="F123" s="4" t="s">
        <v>13</v>
      </c>
    </row>
    <row r="124" spans="1:6">
      <c r="A124" s="4" t="s">
        <v>18</v>
      </c>
      <c r="B124" s="4" t="s">
        <v>19</v>
      </c>
      <c r="C124" s="5" t="str">
        <f t="shared" si="2"/>
        <v>Tue Mar 06  2012</v>
      </c>
      <c r="D124" s="5" t="str">
        <f t="shared" si="3"/>
        <v xml:space="preserve"> Mar 06 2012</v>
      </c>
      <c r="E124" s="4">
        <v>0</v>
      </c>
      <c r="F124" s="4" t="s">
        <v>13</v>
      </c>
    </row>
    <row r="125" spans="1:6">
      <c r="A125" s="4" t="s">
        <v>14</v>
      </c>
      <c r="B125" s="4" t="s">
        <v>268</v>
      </c>
      <c r="C125" s="5" t="str">
        <f t="shared" si="2"/>
        <v>Fri Feb 03  2012</v>
      </c>
      <c r="D125" s="5" t="str">
        <f t="shared" si="3"/>
        <v xml:space="preserve"> Feb 03 2012</v>
      </c>
      <c r="E125" s="4">
        <v>400</v>
      </c>
      <c r="F125" s="4" t="s">
        <v>13</v>
      </c>
    </row>
    <row r="126" spans="1:6">
      <c r="A126" s="4" t="s">
        <v>14</v>
      </c>
      <c r="B126" s="4" t="s">
        <v>260</v>
      </c>
      <c r="C126" s="5" t="str">
        <f t="shared" si="2"/>
        <v>Sat Feb 04  2012</v>
      </c>
      <c r="D126" s="5" t="str">
        <f t="shared" si="3"/>
        <v xml:space="preserve"> Feb 04 2012</v>
      </c>
      <c r="E126" s="4">
        <v>450</v>
      </c>
      <c r="F126" s="4" t="s">
        <v>13</v>
      </c>
    </row>
    <row r="127" spans="1:6">
      <c r="A127" s="4" t="s">
        <v>14</v>
      </c>
      <c r="B127" s="4" t="s">
        <v>252</v>
      </c>
      <c r="C127" s="5" t="str">
        <f t="shared" si="2"/>
        <v>Sun Feb 05  2012</v>
      </c>
      <c r="D127" s="5" t="str">
        <f t="shared" si="3"/>
        <v xml:space="preserve"> Feb 05 2012</v>
      </c>
      <c r="E127" s="4">
        <v>400</v>
      </c>
      <c r="F127" s="4" t="s">
        <v>13</v>
      </c>
    </row>
    <row r="128" spans="1:6">
      <c r="A128" s="4" t="s">
        <v>14</v>
      </c>
      <c r="B128" s="4" t="s">
        <v>245</v>
      </c>
      <c r="C128" s="5" t="str">
        <f t="shared" si="2"/>
        <v>Mon Feb 06  2012</v>
      </c>
      <c r="D128" s="5" t="str">
        <f t="shared" si="3"/>
        <v xml:space="preserve"> Feb 06 2012</v>
      </c>
      <c r="E128" s="4">
        <v>450</v>
      </c>
      <c r="F128" s="4" t="s">
        <v>13</v>
      </c>
    </row>
    <row r="129" spans="1:6">
      <c r="A129" s="4" t="s">
        <v>14</v>
      </c>
      <c r="B129" s="4" t="s">
        <v>237</v>
      </c>
      <c r="C129" s="5" t="str">
        <f t="shared" si="2"/>
        <v>Tue Feb 07  2012</v>
      </c>
      <c r="D129" s="5" t="str">
        <f t="shared" si="3"/>
        <v xml:space="preserve"> Feb 07 2012</v>
      </c>
      <c r="E129" s="4">
        <v>300</v>
      </c>
      <c r="F129" s="4" t="s">
        <v>13</v>
      </c>
    </row>
    <row r="130" spans="1:6">
      <c r="A130" s="4" t="s">
        <v>14</v>
      </c>
      <c r="B130" s="4" t="s">
        <v>228</v>
      </c>
      <c r="C130" s="5" t="str">
        <f t="shared" ref="C130:C193" si="4">LEFT(B130, 11) &amp; " " &amp; RIGHT(B130, 4)</f>
        <v>Wed Feb 08  2012</v>
      </c>
      <c r="D130" s="5" t="str">
        <f t="shared" ref="D130:D193" si="5">MID(B130, 4,7) &amp; " " &amp; RIGHT(B130, 4)</f>
        <v xml:space="preserve"> Feb 08 2012</v>
      </c>
      <c r="E130" s="4">
        <v>350</v>
      </c>
      <c r="F130" s="4" t="s">
        <v>13</v>
      </c>
    </row>
    <row r="131" spans="1:6">
      <c r="A131" s="4" t="s">
        <v>14</v>
      </c>
      <c r="B131" s="4" t="s">
        <v>221</v>
      </c>
      <c r="C131" s="5" t="str">
        <f t="shared" si="4"/>
        <v>Thu Feb 09  2012</v>
      </c>
      <c r="D131" s="5" t="str">
        <f t="shared" si="5"/>
        <v xml:space="preserve"> Feb 09 2012</v>
      </c>
      <c r="E131" s="4">
        <v>450</v>
      </c>
      <c r="F131" s="4" t="s">
        <v>13</v>
      </c>
    </row>
    <row r="132" spans="1:6">
      <c r="A132" s="4" t="s">
        <v>14</v>
      </c>
      <c r="B132" s="4" t="s">
        <v>212</v>
      </c>
      <c r="C132" s="5" t="str">
        <f t="shared" si="4"/>
        <v>Fri Feb 10  2012</v>
      </c>
      <c r="D132" s="5" t="str">
        <f t="shared" si="5"/>
        <v xml:space="preserve"> Feb 10 2012</v>
      </c>
      <c r="E132" s="4">
        <v>600</v>
      </c>
      <c r="F132" s="4" t="s">
        <v>13</v>
      </c>
    </row>
    <row r="133" spans="1:6">
      <c r="A133" s="4" t="s">
        <v>14</v>
      </c>
      <c r="B133" s="4" t="s">
        <v>204</v>
      </c>
      <c r="C133" s="5" t="str">
        <f t="shared" si="4"/>
        <v>Sat Feb 11  2012</v>
      </c>
      <c r="D133" s="5" t="str">
        <f t="shared" si="5"/>
        <v xml:space="preserve"> Feb 11 2012</v>
      </c>
      <c r="E133" s="4">
        <v>500</v>
      </c>
      <c r="F133" s="4" t="s">
        <v>13</v>
      </c>
    </row>
    <row r="134" spans="1:6">
      <c r="A134" s="4" t="s">
        <v>14</v>
      </c>
      <c r="B134" s="4" t="s">
        <v>196</v>
      </c>
      <c r="C134" s="5" t="str">
        <f t="shared" si="4"/>
        <v>Sun Feb 12  2012</v>
      </c>
      <c r="D134" s="5" t="str">
        <f t="shared" si="5"/>
        <v xml:space="preserve"> Feb 12 2012</v>
      </c>
      <c r="E134" s="4">
        <v>550</v>
      </c>
      <c r="F134" s="4" t="s">
        <v>13</v>
      </c>
    </row>
    <row r="135" spans="1:6">
      <c r="A135" s="4" t="s">
        <v>14</v>
      </c>
      <c r="B135" s="4" t="s">
        <v>189</v>
      </c>
      <c r="C135" s="5" t="str">
        <f t="shared" si="4"/>
        <v>Mon Feb 13  2012</v>
      </c>
      <c r="D135" s="5" t="str">
        <f t="shared" si="5"/>
        <v xml:space="preserve"> Feb 13 2012</v>
      </c>
      <c r="E135" s="4">
        <v>450</v>
      </c>
      <c r="F135" s="4" t="s">
        <v>13</v>
      </c>
    </row>
    <row r="136" spans="1:6">
      <c r="A136" s="4" t="s">
        <v>14</v>
      </c>
      <c r="B136" s="4" t="s">
        <v>182</v>
      </c>
      <c r="C136" s="5" t="str">
        <f t="shared" si="4"/>
        <v>Tue Feb 14  2012</v>
      </c>
      <c r="D136" s="5" t="str">
        <f t="shared" si="5"/>
        <v xml:space="preserve"> Feb 14 2012</v>
      </c>
      <c r="E136" s="4">
        <v>400</v>
      </c>
      <c r="F136" s="4" t="s">
        <v>13</v>
      </c>
    </row>
    <row r="137" spans="1:6">
      <c r="A137" s="4" t="s">
        <v>14</v>
      </c>
      <c r="B137" s="4" t="s">
        <v>173</v>
      </c>
      <c r="C137" s="5" t="str">
        <f t="shared" si="4"/>
        <v>Wed Feb 15  2012</v>
      </c>
      <c r="D137" s="5" t="str">
        <f t="shared" si="5"/>
        <v xml:space="preserve"> Feb 15 2012</v>
      </c>
      <c r="E137" s="4">
        <v>450</v>
      </c>
      <c r="F137" s="4" t="s">
        <v>13</v>
      </c>
    </row>
    <row r="138" spans="1:6">
      <c r="A138" s="4" t="s">
        <v>14</v>
      </c>
      <c r="B138" s="4" t="s">
        <v>165</v>
      </c>
      <c r="C138" s="5" t="str">
        <f t="shared" si="4"/>
        <v>Thu Feb 16  2012</v>
      </c>
      <c r="D138" s="5" t="str">
        <f t="shared" si="5"/>
        <v xml:space="preserve"> Feb 16 2012</v>
      </c>
      <c r="E138" s="4">
        <v>450</v>
      </c>
      <c r="F138" s="4" t="s">
        <v>13</v>
      </c>
    </row>
    <row r="139" spans="1:6">
      <c r="A139" s="4" t="s">
        <v>14</v>
      </c>
      <c r="B139" s="4" t="s">
        <v>156</v>
      </c>
      <c r="C139" s="5" t="str">
        <f t="shared" si="4"/>
        <v>Fri Feb 17  2012</v>
      </c>
      <c r="D139" s="5" t="str">
        <f t="shared" si="5"/>
        <v xml:space="preserve"> Feb 17 2012</v>
      </c>
      <c r="E139" s="4">
        <v>500</v>
      </c>
      <c r="F139" s="4" t="s">
        <v>13</v>
      </c>
    </row>
    <row r="140" spans="1:6">
      <c r="A140" s="4" t="s">
        <v>14</v>
      </c>
      <c r="B140" s="4" t="s">
        <v>148</v>
      </c>
      <c r="C140" s="5" t="str">
        <f t="shared" si="4"/>
        <v>Sat Feb 18  2012</v>
      </c>
      <c r="D140" s="5" t="str">
        <f t="shared" si="5"/>
        <v xml:space="preserve"> Feb 18 2012</v>
      </c>
      <c r="E140" s="4">
        <v>650</v>
      </c>
      <c r="F140" s="4" t="s">
        <v>13</v>
      </c>
    </row>
    <row r="141" spans="1:6">
      <c r="A141" s="4" t="s">
        <v>14</v>
      </c>
      <c r="B141" s="4" t="s">
        <v>140</v>
      </c>
      <c r="C141" s="5" t="str">
        <f t="shared" si="4"/>
        <v>Sun Feb 19  2012</v>
      </c>
      <c r="D141" s="5" t="str">
        <f t="shared" si="5"/>
        <v xml:space="preserve"> Feb 19 2012</v>
      </c>
      <c r="E141" s="4">
        <v>600</v>
      </c>
      <c r="F141" s="4" t="s">
        <v>13</v>
      </c>
    </row>
    <row r="142" spans="1:6">
      <c r="A142" s="4" t="s">
        <v>14</v>
      </c>
      <c r="B142" s="4" t="s">
        <v>133</v>
      </c>
      <c r="C142" s="5" t="str">
        <f t="shared" si="4"/>
        <v>Mon Feb 20  2012</v>
      </c>
      <c r="D142" s="5" t="str">
        <f t="shared" si="5"/>
        <v xml:space="preserve"> Feb 20 2012</v>
      </c>
      <c r="E142" s="4">
        <v>400</v>
      </c>
      <c r="F142" s="4" t="s">
        <v>13</v>
      </c>
    </row>
    <row r="143" spans="1:6">
      <c r="A143" s="4" t="s">
        <v>14</v>
      </c>
      <c r="B143" s="4" t="s">
        <v>126</v>
      </c>
      <c r="C143" s="5" t="str">
        <f t="shared" si="4"/>
        <v>Tue Feb 21  2012</v>
      </c>
      <c r="D143" s="5" t="str">
        <f t="shared" si="5"/>
        <v xml:space="preserve"> Feb 21 2012</v>
      </c>
      <c r="E143" s="4">
        <v>450</v>
      </c>
      <c r="F143" s="4" t="s">
        <v>13</v>
      </c>
    </row>
    <row r="144" spans="1:6">
      <c r="A144" s="4" t="s">
        <v>14</v>
      </c>
      <c r="B144" s="4" t="s">
        <v>118</v>
      </c>
      <c r="C144" s="5" t="str">
        <f t="shared" si="4"/>
        <v>Wed Feb 22  2012</v>
      </c>
      <c r="D144" s="5" t="str">
        <f t="shared" si="5"/>
        <v xml:space="preserve"> Feb 22 2012</v>
      </c>
      <c r="E144" s="4">
        <v>400</v>
      </c>
      <c r="F144" s="4" t="s">
        <v>13</v>
      </c>
    </row>
    <row r="145" spans="1:6">
      <c r="A145" s="4" t="s">
        <v>14</v>
      </c>
      <c r="B145" s="4" t="s">
        <v>111</v>
      </c>
      <c r="C145" s="5" t="str">
        <f t="shared" si="4"/>
        <v>Thu Feb 23  2012</v>
      </c>
      <c r="D145" s="5" t="str">
        <f t="shared" si="5"/>
        <v xml:space="preserve"> Feb 23 2012</v>
      </c>
      <c r="E145" s="4">
        <v>500</v>
      </c>
      <c r="F145" s="4" t="s">
        <v>13</v>
      </c>
    </row>
    <row r="146" spans="1:6">
      <c r="A146" s="4" t="s">
        <v>14</v>
      </c>
      <c r="B146" s="4" t="s">
        <v>103</v>
      </c>
      <c r="C146" s="5" t="str">
        <f t="shared" si="4"/>
        <v>Fri Feb 24  2012</v>
      </c>
      <c r="D146" s="5" t="str">
        <f t="shared" si="5"/>
        <v xml:space="preserve"> Feb 24 2012</v>
      </c>
      <c r="E146" s="4">
        <v>550</v>
      </c>
      <c r="F146" s="4" t="s">
        <v>13</v>
      </c>
    </row>
    <row r="147" spans="1:6">
      <c r="A147" s="4" t="s">
        <v>14</v>
      </c>
      <c r="B147" s="4" t="s">
        <v>95</v>
      </c>
      <c r="C147" s="5" t="str">
        <f t="shared" si="4"/>
        <v>Sat Feb 25  2012</v>
      </c>
      <c r="D147" s="5" t="str">
        <f t="shared" si="5"/>
        <v xml:space="preserve"> Feb 25 2012</v>
      </c>
      <c r="E147" s="4">
        <v>350</v>
      </c>
      <c r="F147" s="4" t="s">
        <v>13</v>
      </c>
    </row>
    <row r="148" spans="1:6">
      <c r="A148" s="4" t="s">
        <v>14</v>
      </c>
      <c r="B148" s="4" t="s">
        <v>88</v>
      </c>
      <c r="C148" s="5" t="str">
        <f t="shared" si="4"/>
        <v>Sun Feb 26  2012</v>
      </c>
      <c r="D148" s="5" t="str">
        <f t="shared" si="5"/>
        <v xml:space="preserve"> Feb 26 2012</v>
      </c>
      <c r="E148" s="4">
        <v>400</v>
      </c>
      <c r="F148" s="4" t="s">
        <v>13</v>
      </c>
    </row>
    <row r="149" spans="1:6">
      <c r="A149" s="4" t="s">
        <v>14</v>
      </c>
      <c r="B149" s="4" t="s">
        <v>81</v>
      </c>
      <c r="C149" s="5" t="str">
        <f t="shared" si="4"/>
        <v>Mon Feb 27  2012</v>
      </c>
      <c r="D149" s="5" t="str">
        <f t="shared" si="5"/>
        <v xml:space="preserve"> Feb 27 2012</v>
      </c>
      <c r="E149" s="4">
        <v>600</v>
      </c>
      <c r="F149" s="4" t="s">
        <v>13</v>
      </c>
    </row>
    <row r="150" spans="1:6">
      <c r="A150" s="4" t="s">
        <v>14</v>
      </c>
      <c r="B150" s="4" t="s">
        <v>72</v>
      </c>
      <c r="C150" s="5" t="str">
        <f t="shared" si="4"/>
        <v>Tue Feb 28  2012</v>
      </c>
      <c r="D150" s="5" t="str">
        <f t="shared" si="5"/>
        <v xml:space="preserve"> Feb 28 2012</v>
      </c>
      <c r="E150" s="4">
        <v>450</v>
      </c>
      <c r="F150" s="4" t="s">
        <v>13</v>
      </c>
    </row>
    <row r="151" spans="1:6">
      <c r="A151" s="4" t="s">
        <v>14</v>
      </c>
      <c r="B151" s="4" t="s">
        <v>65</v>
      </c>
      <c r="C151" s="5" t="str">
        <f t="shared" si="4"/>
        <v>Wed Feb 29  2012</v>
      </c>
      <c r="D151" s="5" t="str">
        <f t="shared" si="5"/>
        <v xml:space="preserve"> Feb 29 2012</v>
      </c>
      <c r="E151" s="4">
        <v>400</v>
      </c>
      <c r="F151" s="4" t="s">
        <v>13</v>
      </c>
    </row>
    <row r="152" spans="1:6">
      <c r="A152" s="4" t="s">
        <v>14</v>
      </c>
      <c r="B152" s="4" t="s">
        <v>57</v>
      </c>
      <c r="C152" s="5" t="str">
        <f t="shared" si="4"/>
        <v>Thu Mar 01  2012</v>
      </c>
      <c r="D152" s="5" t="str">
        <f t="shared" si="5"/>
        <v xml:space="preserve"> Mar 01 2012</v>
      </c>
      <c r="E152" s="4">
        <v>450</v>
      </c>
      <c r="F152" s="4" t="s">
        <v>13</v>
      </c>
    </row>
    <row r="153" spans="1:6">
      <c r="A153" s="4" t="s">
        <v>14</v>
      </c>
      <c r="B153" s="4" t="s">
        <v>48</v>
      </c>
      <c r="C153" s="5" t="str">
        <f t="shared" si="4"/>
        <v>Fri Mar 02  2012</v>
      </c>
      <c r="D153" s="5" t="str">
        <f t="shared" si="5"/>
        <v xml:space="preserve"> Mar 02 2012</v>
      </c>
      <c r="E153" s="4">
        <v>600</v>
      </c>
      <c r="F153" s="4" t="s">
        <v>13</v>
      </c>
    </row>
    <row r="154" spans="1:6">
      <c r="A154" s="4" t="s">
        <v>14</v>
      </c>
      <c r="B154" s="4" t="s">
        <v>41</v>
      </c>
      <c r="C154" s="5" t="str">
        <f t="shared" si="4"/>
        <v>Sat Mar 03  2012</v>
      </c>
      <c r="D154" s="5" t="str">
        <f t="shared" si="5"/>
        <v xml:space="preserve"> Mar 03 2012</v>
      </c>
      <c r="E154" s="4">
        <v>650</v>
      </c>
      <c r="F154" s="4" t="s">
        <v>13</v>
      </c>
    </row>
    <row r="155" spans="1:6">
      <c r="A155" s="4" t="s">
        <v>14</v>
      </c>
      <c r="B155" s="4" t="s">
        <v>34</v>
      </c>
      <c r="C155" s="5" t="str">
        <f t="shared" si="4"/>
        <v>Sun Mar 04  2012</v>
      </c>
      <c r="D155" s="5" t="str">
        <f t="shared" si="5"/>
        <v xml:space="preserve"> Mar 04 2012</v>
      </c>
      <c r="E155" s="4">
        <v>550</v>
      </c>
      <c r="F155" s="4" t="s">
        <v>13</v>
      </c>
    </row>
    <row r="156" spans="1:6">
      <c r="A156" s="4" t="s">
        <v>14</v>
      </c>
      <c r="B156" s="4" t="s">
        <v>27</v>
      </c>
      <c r="C156" s="5" t="str">
        <f t="shared" si="4"/>
        <v>Mon Mar 05  2012</v>
      </c>
      <c r="D156" s="5" t="str">
        <f t="shared" si="5"/>
        <v xml:space="preserve"> Mar 05 2012</v>
      </c>
      <c r="E156" s="4">
        <v>450</v>
      </c>
      <c r="F156" s="4" t="s">
        <v>13</v>
      </c>
    </row>
    <row r="157" spans="1:6">
      <c r="A157" s="4" t="s">
        <v>14</v>
      </c>
      <c r="B157" s="4" t="s">
        <v>15</v>
      </c>
      <c r="C157" s="5" t="str">
        <f t="shared" si="4"/>
        <v>Tue Mar 06  2012</v>
      </c>
      <c r="D157" s="5" t="str">
        <f t="shared" si="5"/>
        <v xml:space="preserve"> Mar 06 2012</v>
      </c>
      <c r="E157" s="4">
        <v>400</v>
      </c>
      <c r="F157" s="4" t="s">
        <v>13</v>
      </c>
    </row>
    <row r="158" spans="1:6">
      <c r="A158" s="4" t="s">
        <v>16</v>
      </c>
      <c r="B158" s="4" t="s">
        <v>269</v>
      </c>
      <c r="C158" s="5" t="str">
        <f t="shared" si="4"/>
        <v>Fri Feb 03  2012</v>
      </c>
      <c r="D158" s="5" t="str">
        <f t="shared" si="5"/>
        <v xml:space="preserve"> Feb 03 2012</v>
      </c>
      <c r="E158" s="4">
        <v>400</v>
      </c>
      <c r="F158" s="4" t="s">
        <v>13</v>
      </c>
    </row>
    <row r="159" spans="1:6">
      <c r="A159" s="4" t="s">
        <v>16</v>
      </c>
      <c r="B159" s="4" t="s">
        <v>261</v>
      </c>
      <c r="C159" s="5" t="str">
        <f t="shared" si="4"/>
        <v>Sat Feb 04  2012</v>
      </c>
      <c r="D159" s="5" t="str">
        <f t="shared" si="5"/>
        <v xml:space="preserve"> Feb 04 2012</v>
      </c>
      <c r="E159" s="4">
        <v>400</v>
      </c>
      <c r="F159" s="4" t="s">
        <v>13</v>
      </c>
    </row>
    <row r="160" spans="1:6">
      <c r="A160" s="4" t="s">
        <v>16</v>
      </c>
      <c r="B160" s="4" t="s">
        <v>253</v>
      </c>
      <c r="C160" s="5" t="str">
        <f t="shared" si="4"/>
        <v>Sun Feb 05  2012</v>
      </c>
      <c r="D160" s="5" t="str">
        <f t="shared" si="5"/>
        <v xml:space="preserve"> Feb 05 2012</v>
      </c>
      <c r="E160" s="4">
        <v>350</v>
      </c>
      <c r="F160" s="4" t="s">
        <v>13</v>
      </c>
    </row>
    <row r="161" spans="1:6">
      <c r="A161" s="4" t="s">
        <v>16</v>
      </c>
      <c r="B161" s="4" t="s">
        <v>246</v>
      </c>
      <c r="C161" s="5" t="str">
        <f t="shared" si="4"/>
        <v>Mon Feb 06  2012</v>
      </c>
      <c r="D161" s="5" t="str">
        <f t="shared" si="5"/>
        <v xml:space="preserve"> Feb 06 2012</v>
      </c>
      <c r="E161" s="4">
        <v>300</v>
      </c>
      <c r="F161" s="4" t="s">
        <v>13</v>
      </c>
    </row>
    <row r="162" spans="1:6">
      <c r="A162" s="4" t="s">
        <v>16</v>
      </c>
      <c r="B162" s="4" t="s">
        <v>238</v>
      </c>
      <c r="C162" s="5" t="str">
        <f t="shared" si="4"/>
        <v>Tue Feb 07  2012</v>
      </c>
      <c r="D162" s="5" t="str">
        <f t="shared" si="5"/>
        <v xml:space="preserve"> Feb 07 2012</v>
      </c>
      <c r="E162" s="4">
        <v>300</v>
      </c>
      <c r="F162" s="4" t="s">
        <v>13</v>
      </c>
    </row>
    <row r="163" spans="1:6">
      <c r="A163" s="4" t="s">
        <v>16</v>
      </c>
      <c r="B163" s="4" t="s">
        <v>229</v>
      </c>
      <c r="C163" s="5" t="str">
        <f t="shared" si="4"/>
        <v>Wed Feb 08  2012</v>
      </c>
      <c r="D163" s="5" t="str">
        <f t="shared" si="5"/>
        <v xml:space="preserve"> Feb 08 2012</v>
      </c>
      <c r="E163" s="4">
        <v>0</v>
      </c>
      <c r="F163" s="4" t="s">
        <v>13</v>
      </c>
    </row>
    <row r="164" spans="1:6">
      <c r="A164" s="4" t="s">
        <v>16</v>
      </c>
      <c r="B164" s="4" t="s">
        <v>222</v>
      </c>
      <c r="C164" s="5" t="str">
        <f t="shared" si="4"/>
        <v>Thu Feb 09  2012</v>
      </c>
      <c r="D164" s="5" t="str">
        <f t="shared" si="5"/>
        <v xml:space="preserve"> Feb 09 2012</v>
      </c>
      <c r="E164" s="4">
        <v>300</v>
      </c>
      <c r="F164" s="4" t="s">
        <v>13</v>
      </c>
    </row>
    <row r="165" spans="1:6">
      <c r="A165" s="4" t="s">
        <v>16</v>
      </c>
      <c r="B165" s="4" t="s">
        <v>213</v>
      </c>
      <c r="C165" s="5" t="str">
        <f t="shared" si="4"/>
        <v>Fri Feb 10  2012</v>
      </c>
      <c r="D165" s="5" t="str">
        <f t="shared" si="5"/>
        <v xml:space="preserve"> Feb 10 2012</v>
      </c>
      <c r="E165" s="4">
        <v>350</v>
      </c>
      <c r="F165" s="4" t="s">
        <v>13</v>
      </c>
    </row>
    <row r="166" spans="1:6">
      <c r="A166" s="4" t="s">
        <v>16</v>
      </c>
      <c r="B166" s="4" t="s">
        <v>205</v>
      </c>
      <c r="C166" s="5" t="str">
        <f t="shared" si="4"/>
        <v>Sat Feb 11  2012</v>
      </c>
      <c r="D166" s="5" t="str">
        <f t="shared" si="5"/>
        <v xml:space="preserve"> Feb 11 2012</v>
      </c>
      <c r="E166" s="4">
        <v>350</v>
      </c>
      <c r="F166" s="4" t="s">
        <v>13</v>
      </c>
    </row>
    <row r="167" spans="1:6">
      <c r="A167" s="4" t="s">
        <v>16</v>
      </c>
      <c r="B167" s="4" t="s">
        <v>197</v>
      </c>
      <c r="C167" s="5" t="str">
        <f t="shared" si="4"/>
        <v>Sun Feb 12  2012</v>
      </c>
      <c r="D167" s="5" t="str">
        <f t="shared" si="5"/>
        <v xml:space="preserve"> Feb 12 2012</v>
      </c>
      <c r="E167" s="4">
        <v>0</v>
      </c>
      <c r="F167" s="4" t="s">
        <v>13</v>
      </c>
    </row>
    <row r="168" spans="1:6">
      <c r="A168" s="4" t="s">
        <v>16</v>
      </c>
      <c r="B168" s="4" t="s">
        <v>190</v>
      </c>
      <c r="C168" s="5" t="str">
        <f t="shared" si="4"/>
        <v>Mon Feb 13  2012</v>
      </c>
      <c r="D168" s="5" t="str">
        <f t="shared" si="5"/>
        <v xml:space="preserve"> Feb 13 2012</v>
      </c>
      <c r="E168" s="4">
        <v>300</v>
      </c>
      <c r="F168" s="4" t="s">
        <v>13</v>
      </c>
    </row>
    <row r="169" spans="1:6">
      <c r="A169" s="4" t="s">
        <v>16</v>
      </c>
      <c r="B169" s="4" t="s">
        <v>183</v>
      </c>
      <c r="C169" s="5" t="str">
        <f t="shared" si="4"/>
        <v>Tue Feb 14  2012</v>
      </c>
      <c r="D169" s="5" t="str">
        <f t="shared" si="5"/>
        <v xml:space="preserve"> Feb 14 2012</v>
      </c>
      <c r="E169" s="4">
        <v>300</v>
      </c>
      <c r="F169" s="4" t="s">
        <v>13</v>
      </c>
    </row>
    <row r="170" spans="1:6">
      <c r="A170" s="4" t="s">
        <v>16</v>
      </c>
      <c r="B170" s="4" t="s">
        <v>174</v>
      </c>
      <c r="C170" s="5" t="str">
        <f t="shared" si="4"/>
        <v>Wed Feb 15  2012</v>
      </c>
      <c r="D170" s="5" t="str">
        <f t="shared" si="5"/>
        <v xml:space="preserve"> Feb 15 2012</v>
      </c>
      <c r="E170" s="4">
        <v>0</v>
      </c>
      <c r="F170" s="4" t="s">
        <v>13</v>
      </c>
    </row>
    <row r="171" spans="1:6">
      <c r="A171" s="4" t="s">
        <v>16</v>
      </c>
      <c r="B171" s="4" t="s">
        <v>166</v>
      </c>
      <c r="C171" s="5" t="str">
        <f t="shared" si="4"/>
        <v>Thu Feb 16  2012</v>
      </c>
      <c r="D171" s="5" t="str">
        <f t="shared" si="5"/>
        <v xml:space="preserve"> Feb 16 2012</v>
      </c>
      <c r="E171" s="4">
        <v>400</v>
      </c>
      <c r="F171" s="4" t="s">
        <v>13</v>
      </c>
    </row>
    <row r="172" spans="1:6">
      <c r="A172" s="4" t="s">
        <v>16</v>
      </c>
      <c r="B172" s="4" t="s">
        <v>157</v>
      </c>
      <c r="C172" s="5" t="str">
        <f t="shared" si="4"/>
        <v>Fri Feb 17  2012</v>
      </c>
      <c r="D172" s="5" t="str">
        <f t="shared" si="5"/>
        <v xml:space="preserve"> Feb 17 2012</v>
      </c>
      <c r="E172" s="4">
        <v>300</v>
      </c>
      <c r="F172" s="4" t="s">
        <v>13</v>
      </c>
    </row>
    <row r="173" spans="1:6">
      <c r="A173" s="4" t="s">
        <v>16</v>
      </c>
      <c r="B173" s="4" t="s">
        <v>149</v>
      </c>
      <c r="C173" s="5" t="str">
        <f t="shared" si="4"/>
        <v>Sat Feb 18  2012</v>
      </c>
      <c r="D173" s="5" t="str">
        <f t="shared" si="5"/>
        <v xml:space="preserve"> Feb 18 2012</v>
      </c>
      <c r="E173" s="4">
        <v>350</v>
      </c>
      <c r="F173" s="4" t="s">
        <v>13</v>
      </c>
    </row>
    <row r="174" spans="1:6">
      <c r="A174" s="4" t="s">
        <v>16</v>
      </c>
      <c r="B174" s="4" t="s">
        <v>141</v>
      </c>
      <c r="C174" s="5" t="str">
        <f t="shared" si="4"/>
        <v>Sun Feb 19  2012</v>
      </c>
      <c r="D174" s="5" t="str">
        <f t="shared" si="5"/>
        <v xml:space="preserve"> Feb 19 2012</v>
      </c>
      <c r="E174" s="4">
        <v>400</v>
      </c>
      <c r="F174" s="4" t="s">
        <v>13</v>
      </c>
    </row>
    <row r="175" spans="1:6">
      <c r="A175" s="4" t="s">
        <v>16</v>
      </c>
      <c r="B175" s="4" t="s">
        <v>134</v>
      </c>
      <c r="C175" s="5" t="str">
        <f t="shared" si="4"/>
        <v>Mon Feb 20  2012</v>
      </c>
      <c r="D175" s="5" t="str">
        <f t="shared" si="5"/>
        <v xml:space="preserve"> Feb 20 2012</v>
      </c>
      <c r="E175" s="4">
        <v>300</v>
      </c>
      <c r="F175" s="4" t="s">
        <v>13</v>
      </c>
    </row>
    <row r="176" spans="1:6">
      <c r="A176" s="4" t="s">
        <v>16</v>
      </c>
      <c r="B176" s="4" t="s">
        <v>127</v>
      </c>
      <c r="C176" s="5" t="str">
        <f t="shared" si="4"/>
        <v>Tue Feb 21  2012</v>
      </c>
      <c r="D176" s="5" t="str">
        <f t="shared" si="5"/>
        <v xml:space="preserve"> Feb 21 2012</v>
      </c>
      <c r="E176" s="4">
        <v>300</v>
      </c>
      <c r="F176" s="4" t="s">
        <v>13</v>
      </c>
    </row>
    <row r="177" spans="1:6">
      <c r="A177" s="4" t="s">
        <v>16</v>
      </c>
      <c r="B177" s="4" t="s">
        <v>119</v>
      </c>
      <c r="C177" s="5" t="str">
        <f t="shared" si="4"/>
        <v>Wed Feb 22  2012</v>
      </c>
      <c r="D177" s="5" t="str">
        <f t="shared" si="5"/>
        <v xml:space="preserve"> Feb 22 2012</v>
      </c>
      <c r="E177" s="4">
        <v>200</v>
      </c>
      <c r="F177" s="4" t="s">
        <v>13</v>
      </c>
    </row>
    <row r="178" spans="1:6">
      <c r="A178" s="4" t="s">
        <v>16</v>
      </c>
      <c r="B178" s="4" t="s">
        <v>112</v>
      </c>
      <c r="C178" s="5" t="str">
        <f t="shared" si="4"/>
        <v>Thu Feb 23  2012</v>
      </c>
      <c r="D178" s="5" t="str">
        <f t="shared" si="5"/>
        <v xml:space="preserve"> Feb 23 2012</v>
      </c>
      <c r="E178" s="4">
        <v>300</v>
      </c>
      <c r="F178" s="4" t="s">
        <v>13</v>
      </c>
    </row>
    <row r="179" spans="1:6">
      <c r="A179" s="4" t="s">
        <v>16</v>
      </c>
      <c r="B179" s="4" t="s">
        <v>104</v>
      </c>
      <c r="C179" s="5" t="str">
        <f t="shared" si="4"/>
        <v>Fri Feb 24  2012</v>
      </c>
      <c r="D179" s="5" t="str">
        <f t="shared" si="5"/>
        <v xml:space="preserve"> Feb 24 2012</v>
      </c>
      <c r="E179" s="4">
        <v>350</v>
      </c>
      <c r="F179" s="4" t="s">
        <v>13</v>
      </c>
    </row>
    <row r="180" spans="1:6">
      <c r="A180" s="4" t="s">
        <v>16</v>
      </c>
      <c r="B180" s="4" t="s">
        <v>96</v>
      </c>
      <c r="C180" s="5" t="str">
        <f t="shared" si="4"/>
        <v>Sat Feb 25  2012</v>
      </c>
      <c r="D180" s="5" t="str">
        <f t="shared" si="5"/>
        <v xml:space="preserve"> Feb 25 2012</v>
      </c>
      <c r="E180" s="4">
        <v>0</v>
      </c>
      <c r="F180" s="4" t="s">
        <v>13</v>
      </c>
    </row>
    <row r="181" spans="1:6">
      <c r="A181" s="4" t="s">
        <v>16</v>
      </c>
      <c r="B181" s="4" t="s">
        <v>89</v>
      </c>
      <c r="C181" s="5" t="str">
        <f t="shared" si="4"/>
        <v>Sun Feb 26  2012</v>
      </c>
      <c r="D181" s="5" t="str">
        <f t="shared" si="5"/>
        <v xml:space="preserve"> Feb 26 2012</v>
      </c>
      <c r="E181" s="4">
        <v>300</v>
      </c>
      <c r="F181" s="4" t="s">
        <v>13</v>
      </c>
    </row>
    <row r="182" spans="1:6">
      <c r="A182" s="4" t="s">
        <v>16</v>
      </c>
      <c r="B182" s="4" t="s">
        <v>82</v>
      </c>
      <c r="C182" s="5" t="str">
        <f t="shared" si="4"/>
        <v>Mon Feb 27  2012</v>
      </c>
      <c r="D182" s="5" t="str">
        <f t="shared" si="5"/>
        <v xml:space="preserve"> Feb 27 2012</v>
      </c>
      <c r="E182" s="4">
        <v>300</v>
      </c>
      <c r="F182" s="4" t="s">
        <v>13</v>
      </c>
    </row>
    <row r="183" spans="1:6">
      <c r="A183" s="4" t="s">
        <v>16</v>
      </c>
      <c r="B183" s="4" t="s">
        <v>73</v>
      </c>
      <c r="C183" s="5" t="str">
        <f t="shared" si="4"/>
        <v>Tue Feb 28  2012</v>
      </c>
      <c r="D183" s="5" t="str">
        <f t="shared" si="5"/>
        <v xml:space="preserve"> Feb 28 2012</v>
      </c>
      <c r="E183" s="4">
        <v>400</v>
      </c>
      <c r="F183" s="4" t="s">
        <v>13</v>
      </c>
    </row>
    <row r="184" spans="1:6">
      <c r="A184" s="4" t="s">
        <v>16</v>
      </c>
      <c r="B184" s="4" t="s">
        <v>66</v>
      </c>
      <c r="C184" s="5" t="str">
        <f t="shared" si="4"/>
        <v>Wed Feb 29  2012</v>
      </c>
      <c r="D184" s="5" t="str">
        <f t="shared" si="5"/>
        <v xml:space="preserve"> Feb 29 2012</v>
      </c>
      <c r="E184" s="4">
        <v>0</v>
      </c>
      <c r="F184" s="4" t="s">
        <v>13</v>
      </c>
    </row>
    <row r="185" spans="1:6">
      <c r="A185" s="4" t="s">
        <v>16</v>
      </c>
      <c r="B185" s="4" t="s">
        <v>58</v>
      </c>
      <c r="C185" s="5" t="str">
        <f t="shared" si="4"/>
        <v>Thu Mar 01  2012</v>
      </c>
      <c r="D185" s="5" t="str">
        <f t="shared" si="5"/>
        <v xml:space="preserve"> Mar 01 2012</v>
      </c>
      <c r="E185" s="4">
        <v>300</v>
      </c>
      <c r="F185" s="4" t="s">
        <v>13</v>
      </c>
    </row>
    <row r="186" spans="1:6">
      <c r="A186" s="4" t="s">
        <v>16</v>
      </c>
      <c r="B186" s="4" t="s">
        <v>49</v>
      </c>
      <c r="C186" s="5" t="str">
        <f t="shared" si="4"/>
        <v>Fri Mar 02  2012</v>
      </c>
      <c r="D186" s="5" t="str">
        <f t="shared" si="5"/>
        <v xml:space="preserve"> Mar 02 2012</v>
      </c>
      <c r="E186" s="4">
        <v>250</v>
      </c>
      <c r="F186" s="4" t="s">
        <v>13</v>
      </c>
    </row>
    <row r="187" spans="1:6">
      <c r="A187" s="4" t="s">
        <v>16</v>
      </c>
      <c r="B187" s="4" t="s">
        <v>42</v>
      </c>
      <c r="C187" s="5" t="str">
        <f t="shared" si="4"/>
        <v>Sat Mar 03  2012</v>
      </c>
      <c r="D187" s="5" t="str">
        <f t="shared" si="5"/>
        <v xml:space="preserve"> Mar 03 2012</v>
      </c>
      <c r="E187" s="4">
        <v>300</v>
      </c>
      <c r="F187" s="4" t="s">
        <v>13</v>
      </c>
    </row>
    <row r="188" spans="1:6">
      <c r="A188" s="4" t="s">
        <v>16</v>
      </c>
      <c r="B188" s="4" t="s">
        <v>35</v>
      </c>
      <c r="C188" s="5" t="str">
        <f t="shared" si="4"/>
        <v>Sun Mar 04  2012</v>
      </c>
      <c r="D188" s="5" t="str">
        <f t="shared" si="5"/>
        <v xml:space="preserve"> Mar 04 2012</v>
      </c>
      <c r="E188" s="4">
        <v>0</v>
      </c>
      <c r="F188" s="4" t="s">
        <v>13</v>
      </c>
    </row>
    <row r="189" spans="1:6">
      <c r="A189" s="4" t="s">
        <v>16</v>
      </c>
      <c r="B189" s="4" t="s">
        <v>28</v>
      </c>
      <c r="C189" s="5" t="str">
        <f t="shared" si="4"/>
        <v>Mon Mar 05  2012</v>
      </c>
      <c r="D189" s="5" t="str">
        <f t="shared" si="5"/>
        <v xml:space="preserve"> Mar 05 2012</v>
      </c>
      <c r="E189" s="4">
        <v>250</v>
      </c>
      <c r="F189" s="4" t="s">
        <v>13</v>
      </c>
    </row>
    <row r="190" spans="1:6">
      <c r="A190" s="4" t="s">
        <v>16</v>
      </c>
      <c r="B190" s="4" t="s">
        <v>17</v>
      </c>
      <c r="C190" s="5" t="str">
        <f t="shared" si="4"/>
        <v>Tue Mar 06  2012</v>
      </c>
      <c r="D190" s="5" t="str">
        <f t="shared" si="5"/>
        <v xml:space="preserve"> Mar 06 2012</v>
      </c>
      <c r="E190" s="4">
        <v>300</v>
      </c>
      <c r="F190" s="4" t="s">
        <v>13</v>
      </c>
    </row>
    <row r="191" spans="1:6">
      <c r="A191" s="4" t="s">
        <v>11</v>
      </c>
      <c r="B191" s="4" t="s">
        <v>267</v>
      </c>
      <c r="C191" s="5" t="str">
        <f t="shared" si="4"/>
        <v>Fri Feb 03  2012</v>
      </c>
      <c r="D191" s="5" t="str">
        <f t="shared" si="5"/>
        <v xml:space="preserve"> Feb 03 2012</v>
      </c>
      <c r="E191" s="4">
        <v>150</v>
      </c>
      <c r="F191" s="4" t="s">
        <v>13</v>
      </c>
    </row>
    <row r="192" spans="1:6">
      <c r="A192" s="4" t="s">
        <v>11</v>
      </c>
      <c r="B192" s="4" t="s">
        <v>259</v>
      </c>
      <c r="C192" s="5" t="str">
        <f t="shared" si="4"/>
        <v>Sat Feb 04  2012</v>
      </c>
      <c r="D192" s="5" t="str">
        <f t="shared" si="5"/>
        <v xml:space="preserve"> Feb 04 2012</v>
      </c>
      <c r="E192" s="4">
        <v>250</v>
      </c>
      <c r="F192" s="4" t="s">
        <v>13</v>
      </c>
    </row>
    <row r="193" spans="1:6">
      <c r="A193" s="4" t="s">
        <v>11</v>
      </c>
      <c r="B193" s="4" t="s">
        <v>251</v>
      </c>
      <c r="C193" s="5" t="str">
        <f t="shared" si="4"/>
        <v>Sun Feb 05  2012</v>
      </c>
      <c r="D193" s="5" t="str">
        <f t="shared" si="5"/>
        <v xml:space="preserve"> Feb 05 2012</v>
      </c>
      <c r="E193" s="4">
        <v>200</v>
      </c>
      <c r="F193" s="4" t="s">
        <v>13</v>
      </c>
    </row>
    <row r="194" spans="1:6">
      <c r="A194" s="4" t="s">
        <v>11</v>
      </c>
      <c r="B194" s="4" t="s">
        <v>244</v>
      </c>
      <c r="C194" s="5" t="str">
        <f t="shared" ref="C194:C257" si="6">LEFT(B194, 11) &amp; " " &amp; RIGHT(B194, 4)</f>
        <v>Mon Feb 06  2012</v>
      </c>
      <c r="D194" s="5" t="str">
        <f t="shared" ref="D194:D257" si="7">MID(B194, 4,7) &amp; " " &amp; RIGHT(B194, 4)</f>
        <v xml:space="preserve"> Feb 06 2012</v>
      </c>
      <c r="E194" s="4">
        <v>0</v>
      </c>
      <c r="F194" s="4" t="s">
        <v>13</v>
      </c>
    </row>
    <row r="195" spans="1:6">
      <c r="A195" s="4" t="s">
        <v>11</v>
      </c>
      <c r="B195" s="4" t="s">
        <v>236</v>
      </c>
      <c r="C195" s="5" t="str">
        <f t="shared" si="6"/>
        <v>Tue Feb 07  2012</v>
      </c>
      <c r="D195" s="5" t="str">
        <f t="shared" si="7"/>
        <v xml:space="preserve"> Feb 07 2012</v>
      </c>
      <c r="E195" s="4">
        <v>100</v>
      </c>
      <c r="F195" s="4" t="s">
        <v>13</v>
      </c>
    </row>
    <row r="196" spans="1:6">
      <c r="A196" s="4" t="s">
        <v>11</v>
      </c>
      <c r="B196" s="4" t="s">
        <v>227</v>
      </c>
      <c r="C196" s="5" t="str">
        <f t="shared" si="6"/>
        <v>Wed Feb 08  2012</v>
      </c>
      <c r="D196" s="5" t="str">
        <f t="shared" si="7"/>
        <v xml:space="preserve"> Feb 08 2012</v>
      </c>
      <c r="E196" s="4">
        <v>0</v>
      </c>
      <c r="F196" s="4" t="s">
        <v>13</v>
      </c>
    </row>
    <row r="197" spans="1:6">
      <c r="A197" s="4" t="s">
        <v>11</v>
      </c>
      <c r="B197" s="4" t="s">
        <v>220</v>
      </c>
      <c r="C197" s="5" t="str">
        <f t="shared" si="6"/>
        <v>Thu Feb 09  2012</v>
      </c>
      <c r="D197" s="5" t="str">
        <f t="shared" si="7"/>
        <v xml:space="preserve"> Feb 09 2012</v>
      </c>
      <c r="E197" s="4">
        <v>200</v>
      </c>
      <c r="F197" s="4" t="s">
        <v>13</v>
      </c>
    </row>
    <row r="198" spans="1:6">
      <c r="A198" s="4" t="s">
        <v>11</v>
      </c>
      <c r="B198" s="4" t="s">
        <v>211</v>
      </c>
      <c r="C198" s="5" t="str">
        <f t="shared" si="6"/>
        <v>Fri Feb 10  2012</v>
      </c>
      <c r="D198" s="5" t="str">
        <f t="shared" si="7"/>
        <v xml:space="preserve"> Feb 10 2012</v>
      </c>
      <c r="E198" s="4">
        <v>100</v>
      </c>
      <c r="F198" s="4" t="s">
        <v>13</v>
      </c>
    </row>
    <row r="199" spans="1:6">
      <c r="A199" s="4" t="s">
        <v>11</v>
      </c>
      <c r="B199" s="4" t="s">
        <v>203</v>
      </c>
      <c r="C199" s="5" t="str">
        <f t="shared" si="6"/>
        <v>Sat Feb 11  2012</v>
      </c>
      <c r="D199" s="5" t="str">
        <f t="shared" si="7"/>
        <v xml:space="preserve"> Feb 11 2012</v>
      </c>
      <c r="E199" s="4">
        <v>0</v>
      </c>
      <c r="F199" s="4" t="s">
        <v>13</v>
      </c>
    </row>
    <row r="200" spans="1:6">
      <c r="A200" s="4" t="s">
        <v>11</v>
      </c>
      <c r="B200" s="4" t="s">
        <v>195</v>
      </c>
      <c r="C200" s="5" t="str">
        <f t="shared" si="6"/>
        <v>Sun Feb 12  2012</v>
      </c>
      <c r="D200" s="5" t="str">
        <f t="shared" si="7"/>
        <v xml:space="preserve"> Feb 12 2012</v>
      </c>
      <c r="E200" s="4">
        <v>0</v>
      </c>
      <c r="F200" s="4" t="s">
        <v>13</v>
      </c>
    </row>
    <row r="201" spans="1:6">
      <c r="A201" s="4" t="s">
        <v>11</v>
      </c>
      <c r="B201" s="4" t="s">
        <v>188</v>
      </c>
      <c r="C201" s="5" t="str">
        <f t="shared" si="6"/>
        <v>Mon Feb 13  2012</v>
      </c>
      <c r="D201" s="5" t="str">
        <f t="shared" si="7"/>
        <v xml:space="preserve"> Feb 13 2012</v>
      </c>
      <c r="E201" s="4">
        <v>50</v>
      </c>
      <c r="F201" s="4" t="s">
        <v>13</v>
      </c>
    </row>
    <row r="202" spans="1:6">
      <c r="A202" s="4" t="s">
        <v>11</v>
      </c>
      <c r="B202" s="4" t="s">
        <v>181</v>
      </c>
      <c r="C202" s="5" t="str">
        <f t="shared" si="6"/>
        <v>Tue Feb 14  2012</v>
      </c>
      <c r="D202" s="5" t="str">
        <f t="shared" si="7"/>
        <v xml:space="preserve"> Feb 14 2012</v>
      </c>
      <c r="E202" s="4">
        <v>100</v>
      </c>
      <c r="F202" s="4" t="s">
        <v>13</v>
      </c>
    </row>
    <row r="203" spans="1:6">
      <c r="A203" s="4" t="s">
        <v>11</v>
      </c>
      <c r="B203" s="4" t="s">
        <v>172</v>
      </c>
      <c r="C203" s="5" t="str">
        <f t="shared" si="6"/>
        <v>Wed Feb 15  2012</v>
      </c>
      <c r="D203" s="5" t="str">
        <f t="shared" si="7"/>
        <v xml:space="preserve"> Feb 15 2012</v>
      </c>
      <c r="E203" s="4">
        <v>0</v>
      </c>
      <c r="F203" s="4" t="s">
        <v>13</v>
      </c>
    </row>
    <row r="204" spans="1:6">
      <c r="A204" s="4" t="s">
        <v>11</v>
      </c>
      <c r="B204" s="4" t="s">
        <v>164</v>
      </c>
      <c r="C204" s="5" t="str">
        <f t="shared" si="6"/>
        <v>Thu Feb 16  2012</v>
      </c>
      <c r="D204" s="5" t="str">
        <f t="shared" si="7"/>
        <v xml:space="preserve"> Feb 16 2012</v>
      </c>
      <c r="E204" s="4">
        <v>50</v>
      </c>
      <c r="F204" s="4" t="s">
        <v>13</v>
      </c>
    </row>
    <row r="205" spans="1:6">
      <c r="A205" s="4" t="s">
        <v>11</v>
      </c>
      <c r="B205" s="4" t="s">
        <v>155</v>
      </c>
      <c r="C205" s="5" t="str">
        <f t="shared" si="6"/>
        <v>Fri Feb 17  2012</v>
      </c>
      <c r="D205" s="5" t="str">
        <f t="shared" si="7"/>
        <v xml:space="preserve"> Feb 17 2012</v>
      </c>
      <c r="E205" s="4">
        <v>100</v>
      </c>
      <c r="F205" s="4" t="s">
        <v>13</v>
      </c>
    </row>
    <row r="206" spans="1:6">
      <c r="A206" s="4" t="s">
        <v>11</v>
      </c>
      <c r="B206" s="4" t="s">
        <v>147</v>
      </c>
      <c r="C206" s="5" t="str">
        <f t="shared" si="6"/>
        <v>Sat Feb 18  2012</v>
      </c>
      <c r="D206" s="5" t="str">
        <f t="shared" si="7"/>
        <v xml:space="preserve"> Feb 18 2012</v>
      </c>
      <c r="E206" s="4">
        <v>150</v>
      </c>
      <c r="F206" s="4" t="s">
        <v>13</v>
      </c>
    </row>
    <row r="207" spans="1:6">
      <c r="A207" s="4" t="s">
        <v>11</v>
      </c>
      <c r="B207" s="4" t="s">
        <v>139</v>
      </c>
      <c r="C207" s="5" t="str">
        <f t="shared" si="6"/>
        <v>Sun Feb 19  2012</v>
      </c>
      <c r="D207" s="5" t="str">
        <f t="shared" si="7"/>
        <v xml:space="preserve"> Feb 19 2012</v>
      </c>
      <c r="E207" s="4">
        <v>200</v>
      </c>
      <c r="F207" s="4" t="s">
        <v>13</v>
      </c>
    </row>
    <row r="208" spans="1:6">
      <c r="A208" s="4" t="s">
        <v>11</v>
      </c>
      <c r="B208" s="4" t="s">
        <v>132</v>
      </c>
      <c r="C208" s="5" t="str">
        <f t="shared" si="6"/>
        <v>Mon Feb 20  2012</v>
      </c>
      <c r="D208" s="5" t="str">
        <f t="shared" si="7"/>
        <v xml:space="preserve"> Feb 20 2012</v>
      </c>
      <c r="E208" s="4">
        <v>100</v>
      </c>
      <c r="F208" s="4" t="s">
        <v>13</v>
      </c>
    </row>
    <row r="209" spans="1:6">
      <c r="A209" s="4" t="s">
        <v>11</v>
      </c>
      <c r="B209" s="4" t="s">
        <v>125</v>
      </c>
      <c r="C209" s="5" t="str">
        <f t="shared" si="6"/>
        <v>Tue Feb 21  2012</v>
      </c>
      <c r="D209" s="5" t="str">
        <f t="shared" si="7"/>
        <v xml:space="preserve"> Feb 21 2012</v>
      </c>
      <c r="E209" s="4">
        <v>150</v>
      </c>
      <c r="F209" s="4" t="s">
        <v>13</v>
      </c>
    </row>
    <row r="210" spans="1:6">
      <c r="A210" s="4" t="s">
        <v>11</v>
      </c>
      <c r="B210" s="4" t="s">
        <v>117</v>
      </c>
      <c r="C210" s="5" t="str">
        <f t="shared" si="6"/>
        <v>Wed Feb 22  2012</v>
      </c>
      <c r="D210" s="5" t="str">
        <f t="shared" si="7"/>
        <v xml:space="preserve"> Feb 22 2012</v>
      </c>
      <c r="E210" s="4">
        <v>0</v>
      </c>
      <c r="F210" s="4" t="s">
        <v>13</v>
      </c>
    </row>
    <row r="211" spans="1:6">
      <c r="A211" s="4" t="s">
        <v>11</v>
      </c>
      <c r="B211" s="4" t="s">
        <v>110</v>
      </c>
      <c r="C211" s="5" t="str">
        <f t="shared" si="6"/>
        <v>Thu Feb 23  2012</v>
      </c>
      <c r="D211" s="5" t="str">
        <f t="shared" si="7"/>
        <v xml:space="preserve"> Feb 23 2012</v>
      </c>
      <c r="E211" s="4">
        <v>400</v>
      </c>
      <c r="F211" s="4" t="s">
        <v>13</v>
      </c>
    </row>
    <row r="212" spans="1:6">
      <c r="A212" s="4" t="s">
        <v>11</v>
      </c>
      <c r="B212" s="4" t="s">
        <v>102</v>
      </c>
      <c r="C212" s="5" t="str">
        <f t="shared" si="6"/>
        <v>Fri Feb 24  2012</v>
      </c>
      <c r="D212" s="5" t="str">
        <f t="shared" si="7"/>
        <v xml:space="preserve"> Feb 24 2012</v>
      </c>
      <c r="E212" s="4">
        <v>0</v>
      </c>
      <c r="F212" s="4" t="s">
        <v>13</v>
      </c>
    </row>
    <row r="213" spans="1:6">
      <c r="A213" s="4" t="s">
        <v>11</v>
      </c>
      <c r="B213" s="4" t="s">
        <v>94</v>
      </c>
      <c r="C213" s="5" t="str">
        <f t="shared" si="6"/>
        <v>Sat Feb 25  2012</v>
      </c>
      <c r="D213" s="5" t="str">
        <f t="shared" si="7"/>
        <v xml:space="preserve"> Feb 25 2012</v>
      </c>
      <c r="E213" s="4">
        <v>200</v>
      </c>
      <c r="F213" s="4" t="s">
        <v>13</v>
      </c>
    </row>
    <row r="214" spans="1:6">
      <c r="A214" s="4" t="s">
        <v>11</v>
      </c>
      <c r="B214" s="4" t="s">
        <v>87</v>
      </c>
      <c r="C214" s="5" t="str">
        <f t="shared" si="6"/>
        <v>Sun Feb 26  2012</v>
      </c>
      <c r="D214" s="5" t="str">
        <f t="shared" si="7"/>
        <v xml:space="preserve"> Feb 26 2012</v>
      </c>
      <c r="E214" s="4">
        <v>250</v>
      </c>
      <c r="F214" s="4" t="s">
        <v>13</v>
      </c>
    </row>
    <row r="215" spans="1:6">
      <c r="A215" s="4" t="s">
        <v>11</v>
      </c>
      <c r="B215" s="4" t="s">
        <v>80</v>
      </c>
      <c r="C215" s="5" t="str">
        <f t="shared" si="6"/>
        <v>Mon Feb 27  2012</v>
      </c>
      <c r="D215" s="5" t="str">
        <f t="shared" si="7"/>
        <v xml:space="preserve"> Feb 27 2012</v>
      </c>
      <c r="E215" s="4">
        <v>100</v>
      </c>
      <c r="F215" s="4" t="s">
        <v>13</v>
      </c>
    </row>
    <row r="216" spans="1:6">
      <c r="A216" s="4" t="s">
        <v>11</v>
      </c>
      <c r="B216" s="4" t="s">
        <v>71</v>
      </c>
      <c r="C216" s="5" t="str">
        <f t="shared" si="6"/>
        <v>Tue Feb 28  2012</v>
      </c>
      <c r="D216" s="5" t="str">
        <f t="shared" si="7"/>
        <v xml:space="preserve"> Feb 28 2012</v>
      </c>
      <c r="E216" s="4">
        <v>50</v>
      </c>
      <c r="F216" s="4" t="s">
        <v>13</v>
      </c>
    </row>
    <row r="217" spans="1:6">
      <c r="A217" s="4" t="s">
        <v>11</v>
      </c>
      <c r="B217" s="4" t="s">
        <v>64</v>
      </c>
      <c r="C217" s="5" t="str">
        <f t="shared" si="6"/>
        <v>Wed Feb 29  2012</v>
      </c>
      <c r="D217" s="5" t="str">
        <f t="shared" si="7"/>
        <v xml:space="preserve"> Feb 29 2012</v>
      </c>
      <c r="E217" s="4">
        <v>0</v>
      </c>
      <c r="F217" s="4" t="s">
        <v>13</v>
      </c>
    </row>
    <row r="218" spans="1:6">
      <c r="A218" s="4" t="s">
        <v>11</v>
      </c>
      <c r="B218" s="4" t="s">
        <v>56</v>
      </c>
      <c r="C218" s="5" t="str">
        <f t="shared" si="6"/>
        <v>Thu Mar 01  2012</v>
      </c>
      <c r="D218" s="5" t="str">
        <f t="shared" si="7"/>
        <v xml:space="preserve"> Mar 01 2012</v>
      </c>
      <c r="E218" s="4">
        <v>0</v>
      </c>
      <c r="F218" s="4" t="s">
        <v>13</v>
      </c>
    </row>
    <row r="219" spans="1:6">
      <c r="A219" s="4" t="s">
        <v>11</v>
      </c>
      <c r="B219" s="4" t="s">
        <v>47</v>
      </c>
      <c r="C219" s="5" t="str">
        <f t="shared" si="6"/>
        <v>Fri Mar 02  2012</v>
      </c>
      <c r="D219" s="5" t="str">
        <f t="shared" si="7"/>
        <v xml:space="preserve"> Mar 02 2012</v>
      </c>
      <c r="E219" s="4">
        <v>200</v>
      </c>
      <c r="F219" s="4" t="s">
        <v>13</v>
      </c>
    </row>
    <row r="220" spans="1:6">
      <c r="A220" s="4" t="s">
        <v>11</v>
      </c>
      <c r="B220" s="4" t="s">
        <v>40</v>
      </c>
      <c r="C220" s="5" t="str">
        <f t="shared" si="6"/>
        <v>Sat Mar 03  2012</v>
      </c>
      <c r="D220" s="5" t="str">
        <f t="shared" si="7"/>
        <v xml:space="preserve"> Mar 03 2012</v>
      </c>
      <c r="E220" s="4">
        <v>150</v>
      </c>
      <c r="F220" s="4" t="s">
        <v>13</v>
      </c>
    </row>
    <row r="221" spans="1:6">
      <c r="A221" s="4" t="s">
        <v>11</v>
      </c>
      <c r="B221" s="4" t="s">
        <v>33</v>
      </c>
      <c r="C221" s="5" t="str">
        <f t="shared" si="6"/>
        <v>Sun Mar 04  2012</v>
      </c>
      <c r="D221" s="5" t="str">
        <f t="shared" si="7"/>
        <v xml:space="preserve"> Mar 04 2012</v>
      </c>
      <c r="E221" s="4">
        <v>0</v>
      </c>
      <c r="F221" s="4" t="s">
        <v>13</v>
      </c>
    </row>
    <row r="222" spans="1:6">
      <c r="A222" s="4" t="s">
        <v>11</v>
      </c>
      <c r="B222" s="4" t="s">
        <v>26</v>
      </c>
      <c r="C222" s="5" t="str">
        <f t="shared" si="6"/>
        <v>Mon Mar 05  2012</v>
      </c>
      <c r="D222" s="5" t="str">
        <f t="shared" si="7"/>
        <v xml:space="preserve"> Mar 05 2012</v>
      </c>
      <c r="E222" s="4">
        <v>50</v>
      </c>
      <c r="F222" s="4" t="s">
        <v>13</v>
      </c>
    </row>
    <row r="223" spans="1:6">
      <c r="A223" s="4" t="s">
        <v>11</v>
      </c>
      <c r="B223" s="4" t="s">
        <v>12</v>
      </c>
      <c r="C223" s="5" t="str">
        <f t="shared" si="6"/>
        <v>Tue Mar 06  2012</v>
      </c>
      <c r="D223" s="5" t="str">
        <f t="shared" si="7"/>
        <v xml:space="preserve"> Mar 06 2012</v>
      </c>
      <c r="E223" s="4">
        <v>200</v>
      </c>
      <c r="F223" s="4" t="s">
        <v>13</v>
      </c>
    </row>
    <row r="224" spans="1:6">
      <c r="A224" s="4" t="s">
        <v>0</v>
      </c>
      <c r="B224" s="4" t="s">
        <v>263</v>
      </c>
      <c r="C224" s="5" t="str">
        <f t="shared" si="6"/>
        <v>Sat Feb 04  2012</v>
      </c>
      <c r="D224" s="5" t="str">
        <f t="shared" si="7"/>
        <v xml:space="preserve"> Feb 04 2012</v>
      </c>
      <c r="E224" s="4">
        <v>7.5</v>
      </c>
      <c r="F224" s="4" t="s">
        <v>2</v>
      </c>
    </row>
    <row r="225" spans="1:6">
      <c r="A225" s="4" t="s">
        <v>0</v>
      </c>
      <c r="B225" s="4" t="s">
        <v>255</v>
      </c>
      <c r="C225" s="5" t="str">
        <f t="shared" si="6"/>
        <v>Sun Feb 05  2012</v>
      </c>
      <c r="D225" s="5" t="str">
        <f t="shared" si="7"/>
        <v xml:space="preserve"> Feb 05 2012</v>
      </c>
      <c r="E225" s="4">
        <v>7</v>
      </c>
      <c r="F225" s="4" t="s">
        <v>2</v>
      </c>
    </row>
    <row r="226" spans="1:6">
      <c r="A226" s="4" t="s">
        <v>0</v>
      </c>
      <c r="B226" s="4" t="s">
        <v>248</v>
      </c>
      <c r="C226" s="5" t="str">
        <f t="shared" si="6"/>
        <v>Mon Feb 06  2012</v>
      </c>
      <c r="D226" s="5" t="str">
        <f t="shared" si="7"/>
        <v xml:space="preserve"> Feb 06 2012</v>
      </c>
      <c r="E226" s="4">
        <v>7.5</v>
      </c>
      <c r="F226" s="4" t="s">
        <v>2</v>
      </c>
    </row>
    <row r="227" spans="1:6">
      <c r="A227" s="4" t="s">
        <v>0</v>
      </c>
      <c r="B227" s="4" t="s">
        <v>240</v>
      </c>
      <c r="C227" s="5" t="str">
        <f t="shared" si="6"/>
        <v>Tue Feb 07  2012</v>
      </c>
      <c r="D227" s="5" t="str">
        <f t="shared" si="7"/>
        <v xml:space="preserve"> Feb 07 2012</v>
      </c>
      <c r="E227" s="4">
        <v>5.5</v>
      </c>
      <c r="F227" s="4" t="s">
        <v>2</v>
      </c>
    </row>
    <row r="228" spans="1:6">
      <c r="A228" s="4" t="s">
        <v>0</v>
      </c>
      <c r="B228" s="4" t="s">
        <v>231</v>
      </c>
      <c r="C228" s="5" t="str">
        <f t="shared" si="6"/>
        <v>Wed Feb 08  2012</v>
      </c>
      <c r="D228" s="5" t="str">
        <f t="shared" si="7"/>
        <v xml:space="preserve"> Feb 08 2012</v>
      </c>
      <c r="E228" s="4">
        <v>7</v>
      </c>
      <c r="F228" s="4" t="s">
        <v>2</v>
      </c>
    </row>
    <row r="229" spans="1:6">
      <c r="A229" s="4" t="s">
        <v>0</v>
      </c>
      <c r="B229" s="4" t="s">
        <v>224</v>
      </c>
      <c r="C229" s="5" t="str">
        <f t="shared" si="6"/>
        <v>Thu Feb 09  2012</v>
      </c>
      <c r="D229" s="5" t="str">
        <f t="shared" si="7"/>
        <v xml:space="preserve"> Feb 09 2012</v>
      </c>
      <c r="E229" s="4">
        <v>6.5</v>
      </c>
      <c r="F229" s="4" t="s">
        <v>2</v>
      </c>
    </row>
    <row r="230" spans="1:6">
      <c r="A230" s="4" t="s">
        <v>0</v>
      </c>
      <c r="B230" s="4" t="s">
        <v>215</v>
      </c>
      <c r="C230" s="5" t="str">
        <f t="shared" si="6"/>
        <v>Fri Feb 10  2012</v>
      </c>
      <c r="D230" s="5" t="str">
        <f t="shared" si="7"/>
        <v xml:space="preserve"> Feb 10 2012</v>
      </c>
      <c r="E230" s="4">
        <v>7.5</v>
      </c>
      <c r="F230" s="4" t="s">
        <v>2</v>
      </c>
    </row>
    <row r="231" spans="1:6">
      <c r="A231" s="4" t="s">
        <v>0</v>
      </c>
      <c r="B231" s="4" t="s">
        <v>207</v>
      </c>
      <c r="C231" s="5" t="str">
        <f t="shared" si="6"/>
        <v>Sat Feb 11  2012</v>
      </c>
      <c r="D231" s="5" t="str">
        <f t="shared" si="7"/>
        <v xml:space="preserve"> Feb 11 2012</v>
      </c>
      <c r="E231" s="4">
        <v>7</v>
      </c>
      <c r="F231" s="4" t="s">
        <v>2</v>
      </c>
    </row>
    <row r="232" spans="1:6">
      <c r="A232" s="4" t="s">
        <v>0</v>
      </c>
      <c r="B232" s="4" t="s">
        <v>199</v>
      </c>
      <c r="C232" s="5" t="str">
        <f t="shared" si="6"/>
        <v>Sun Feb 12  2012</v>
      </c>
      <c r="D232" s="5" t="str">
        <f t="shared" si="7"/>
        <v xml:space="preserve"> Feb 12 2012</v>
      </c>
      <c r="E232" s="4">
        <v>8</v>
      </c>
      <c r="F232" s="4" t="s">
        <v>2</v>
      </c>
    </row>
    <row r="233" spans="1:6">
      <c r="A233" s="4" t="s">
        <v>0</v>
      </c>
      <c r="B233" s="4" t="s">
        <v>192</v>
      </c>
      <c r="C233" s="5" t="str">
        <f t="shared" si="6"/>
        <v>Mon Feb 13  2012</v>
      </c>
      <c r="D233" s="5" t="str">
        <f t="shared" si="7"/>
        <v xml:space="preserve"> Feb 13 2012</v>
      </c>
      <c r="E233" s="4">
        <v>7.5</v>
      </c>
      <c r="F233" s="4" t="s">
        <v>2</v>
      </c>
    </row>
    <row r="234" spans="1:6">
      <c r="A234" s="4" t="s">
        <v>0</v>
      </c>
      <c r="B234" s="4" t="s">
        <v>185</v>
      </c>
      <c r="C234" s="5" t="str">
        <f t="shared" si="6"/>
        <v>Tue Feb 14  2012</v>
      </c>
      <c r="D234" s="5" t="str">
        <f t="shared" si="7"/>
        <v xml:space="preserve"> Feb 14 2012</v>
      </c>
      <c r="E234" s="4">
        <v>5</v>
      </c>
      <c r="F234" s="4" t="s">
        <v>2</v>
      </c>
    </row>
    <row r="235" spans="1:6">
      <c r="A235" s="4" t="s">
        <v>0</v>
      </c>
      <c r="B235" s="4" t="s">
        <v>176</v>
      </c>
      <c r="C235" s="5" t="str">
        <f t="shared" si="6"/>
        <v>Wed Feb 15  2012</v>
      </c>
      <c r="D235" s="5" t="str">
        <f t="shared" si="7"/>
        <v xml:space="preserve"> Feb 15 2012</v>
      </c>
      <c r="E235" s="4">
        <v>7.5</v>
      </c>
      <c r="F235" s="4" t="s">
        <v>2</v>
      </c>
    </row>
    <row r="236" spans="1:6">
      <c r="A236" s="4" t="s">
        <v>0</v>
      </c>
      <c r="B236" s="4" t="s">
        <v>168</v>
      </c>
      <c r="C236" s="5" t="str">
        <f t="shared" si="6"/>
        <v>Thu Feb 16  2012</v>
      </c>
      <c r="D236" s="5" t="str">
        <f t="shared" si="7"/>
        <v xml:space="preserve"> Feb 16 2012</v>
      </c>
      <c r="E236" s="4">
        <v>7.5</v>
      </c>
      <c r="F236" s="4" t="s">
        <v>2</v>
      </c>
    </row>
    <row r="237" spans="1:6">
      <c r="A237" s="4" t="s">
        <v>0</v>
      </c>
      <c r="B237" s="4" t="s">
        <v>159</v>
      </c>
      <c r="C237" s="5" t="str">
        <f t="shared" si="6"/>
        <v>Fri Feb 17  2012</v>
      </c>
      <c r="D237" s="5" t="str">
        <f t="shared" si="7"/>
        <v xml:space="preserve"> Feb 17 2012</v>
      </c>
      <c r="E237" s="4">
        <v>7</v>
      </c>
      <c r="F237" s="4" t="s">
        <v>2</v>
      </c>
    </row>
    <row r="238" spans="1:6">
      <c r="A238" s="4" t="s">
        <v>0</v>
      </c>
      <c r="B238" s="4" t="s">
        <v>151</v>
      </c>
      <c r="C238" s="5" t="str">
        <f t="shared" si="6"/>
        <v>Sat Feb 18  2012</v>
      </c>
      <c r="D238" s="5" t="str">
        <f t="shared" si="7"/>
        <v xml:space="preserve"> Feb 18 2012</v>
      </c>
      <c r="E238" s="4">
        <v>7</v>
      </c>
      <c r="F238" s="4" t="s">
        <v>2</v>
      </c>
    </row>
    <row r="239" spans="1:6">
      <c r="A239" s="4" t="s">
        <v>0</v>
      </c>
      <c r="B239" s="4" t="s">
        <v>143</v>
      </c>
      <c r="C239" s="5" t="str">
        <f t="shared" si="6"/>
        <v>Sun Feb 19  2012</v>
      </c>
      <c r="D239" s="5" t="str">
        <f t="shared" si="7"/>
        <v xml:space="preserve"> Feb 19 2012</v>
      </c>
      <c r="E239" s="4">
        <v>8</v>
      </c>
      <c r="F239" s="4" t="s">
        <v>2</v>
      </c>
    </row>
    <row r="240" spans="1:6">
      <c r="A240" s="4" t="s">
        <v>0</v>
      </c>
      <c r="B240" s="4" t="s">
        <v>136</v>
      </c>
      <c r="C240" s="5" t="str">
        <f t="shared" si="6"/>
        <v>Mon Feb 20  2012</v>
      </c>
      <c r="D240" s="5" t="str">
        <f t="shared" si="7"/>
        <v xml:space="preserve"> Feb 20 2012</v>
      </c>
      <c r="E240" s="4">
        <v>8.5</v>
      </c>
      <c r="F240" s="4" t="s">
        <v>2</v>
      </c>
    </row>
    <row r="241" spans="1:6">
      <c r="A241" s="4" t="s">
        <v>0</v>
      </c>
      <c r="B241" s="4" t="s">
        <v>129</v>
      </c>
      <c r="C241" s="5" t="str">
        <f t="shared" si="6"/>
        <v>Tue Feb 21  2012</v>
      </c>
      <c r="D241" s="5" t="str">
        <f t="shared" si="7"/>
        <v xml:space="preserve"> Feb 21 2012</v>
      </c>
      <c r="E241" s="4">
        <v>5</v>
      </c>
      <c r="F241" s="4" t="s">
        <v>2</v>
      </c>
    </row>
    <row r="242" spans="1:6">
      <c r="A242" s="4" t="s">
        <v>0</v>
      </c>
      <c r="B242" s="4" t="s">
        <v>121</v>
      </c>
      <c r="C242" s="5" t="str">
        <f t="shared" si="6"/>
        <v>Wed Feb 22  2012</v>
      </c>
      <c r="D242" s="5" t="str">
        <f t="shared" si="7"/>
        <v xml:space="preserve"> Feb 22 2012</v>
      </c>
      <c r="E242" s="4">
        <v>7</v>
      </c>
      <c r="F242" s="4" t="s">
        <v>2</v>
      </c>
    </row>
    <row r="243" spans="1:6">
      <c r="A243" s="4" t="s">
        <v>0</v>
      </c>
      <c r="B243" s="4" t="s">
        <v>113</v>
      </c>
      <c r="C243" s="5" t="str">
        <f t="shared" si="6"/>
        <v>Thu Feb 23  2012</v>
      </c>
      <c r="D243" s="5" t="str">
        <f t="shared" si="7"/>
        <v xml:space="preserve"> Feb 23 2012</v>
      </c>
      <c r="E243" s="4">
        <v>7.5</v>
      </c>
      <c r="F243" s="4" t="s">
        <v>2</v>
      </c>
    </row>
    <row r="244" spans="1:6">
      <c r="A244" s="4" t="s">
        <v>0</v>
      </c>
      <c r="B244" s="4" t="s">
        <v>106</v>
      </c>
      <c r="C244" s="5" t="str">
        <f t="shared" si="6"/>
        <v>Fri Feb 24  2012</v>
      </c>
      <c r="D244" s="5" t="str">
        <f t="shared" si="7"/>
        <v xml:space="preserve"> Feb 24 2012</v>
      </c>
      <c r="E244" s="4">
        <v>7.5</v>
      </c>
      <c r="F244" s="4" t="s">
        <v>2</v>
      </c>
    </row>
    <row r="245" spans="1:6">
      <c r="A245" s="4" t="s">
        <v>0</v>
      </c>
      <c r="B245" s="4" t="s">
        <v>98</v>
      </c>
      <c r="C245" s="5" t="str">
        <f t="shared" si="6"/>
        <v>Sat Feb 25  2012</v>
      </c>
      <c r="D245" s="5" t="str">
        <f t="shared" si="7"/>
        <v xml:space="preserve"> Feb 25 2012</v>
      </c>
      <c r="E245" s="4">
        <v>5.5</v>
      </c>
      <c r="F245" s="4" t="s">
        <v>2</v>
      </c>
    </row>
    <row r="246" spans="1:6">
      <c r="A246" s="4" t="s">
        <v>0</v>
      </c>
      <c r="B246" s="4" t="s">
        <v>91</v>
      </c>
      <c r="C246" s="5" t="str">
        <f t="shared" si="6"/>
        <v>Sun Feb 26  2012</v>
      </c>
      <c r="D246" s="5" t="str">
        <f t="shared" si="7"/>
        <v xml:space="preserve"> Feb 26 2012</v>
      </c>
      <c r="E246" s="4">
        <v>8</v>
      </c>
      <c r="F246" s="4" t="s">
        <v>2</v>
      </c>
    </row>
    <row r="247" spans="1:6">
      <c r="A247" s="4" t="s">
        <v>0</v>
      </c>
      <c r="B247" s="4" t="s">
        <v>84</v>
      </c>
      <c r="C247" s="5" t="str">
        <f t="shared" si="6"/>
        <v>Mon Feb 27  2012</v>
      </c>
      <c r="D247" s="5" t="str">
        <f t="shared" si="7"/>
        <v xml:space="preserve"> Feb 27 2012</v>
      </c>
      <c r="E247" s="4">
        <v>8.5</v>
      </c>
      <c r="F247" s="4" t="s">
        <v>2</v>
      </c>
    </row>
    <row r="248" spans="1:6">
      <c r="A248" s="4" t="s">
        <v>0</v>
      </c>
      <c r="B248" s="4" t="s">
        <v>75</v>
      </c>
      <c r="C248" s="5" t="str">
        <f t="shared" si="6"/>
        <v>Tue Feb 28  2012</v>
      </c>
      <c r="D248" s="5" t="str">
        <f t="shared" si="7"/>
        <v xml:space="preserve"> Feb 28 2012</v>
      </c>
      <c r="E248" s="4">
        <v>5.25</v>
      </c>
      <c r="F248" s="4" t="s">
        <v>2</v>
      </c>
    </row>
    <row r="249" spans="1:6">
      <c r="A249" s="4" t="s">
        <v>0</v>
      </c>
      <c r="B249" s="4" t="s">
        <v>68</v>
      </c>
      <c r="C249" s="5" t="str">
        <f t="shared" si="6"/>
        <v>Wed Feb 29  2012</v>
      </c>
      <c r="D249" s="5" t="str">
        <f t="shared" si="7"/>
        <v xml:space="preserve"> Feb 29 2012</v>
      </c>
      <c r="E249" s="4">
        <v>7</v>
      </c>
      <c r="F249" s="4" t="s">
        <v>2</v>
      </c>
    </row>
    <row r="250" spans="1:6">
      <c r="A250" s="4" t="s">
        <v>0</v>
      </c>
      <c r="B250" s="4" t="s">
        <v>60</v>
      </c>
      <c r="C250" s="5" t="str">
        <f t="shared" si="6"/>
        <v>Thu Mar 01  2012</v>
      </c>
      <c r="D250" s="5" t="str">
        <f t="shared" si="7"/>
        <v xml:space="preserve"> Mar 01 2012</v>
      </c>
      <c r="E250" s="4">
        <v>6.75</v>
      </c>
      <c r="F250" s="4" t="s">
        <v>2</v>
      </c>
    </row>
    <row r="251" spans="1:6">
      <c r="A251" s="4" t="s">
        <v>0</v>
      </c>
      <c r="B251" s="4" t="s">
        <v>52</v>
      </c>
      <c r="C251" s="5" t="str">
        <f t="shared" si="6"/>
        <v>Fri Mar 02  2012</v>
      </c>
      <c r="D251" s="5" t="str">
        <f t="shared" si="7"/>
        <v xml:space="preserve"> Mar 02 2012</v>
      </c>
      <c r="E251" s="4">
        <v>7.25</v>
      </c>
      <c r="F251" s="4" t="s">
        <v>2</v>
      </c>
    </row>
    <row r="252" spans="1:6">
      <c r="A252" s="4" t="s">
        <v>0</v>
      </c>
      <c r="B252" s="4" t="s">
        <v>44</v>
      </c>
      <c r="C252" s="5" t="str">
        <f t="shared" si="6"/>
        <v>Sat Mar 03  2012</v>
      </c>
      <c r="D252" s="5" t="str">
        <f t="shared" si="7"/>
        <v xml:space="preserve"> Mar 03 2012</v>
      </c>
      <c r="E252" s="4">
        <v>7.5</v>
      </c>
      <c r="F252" s="4" t="s">
        <v>2</v>
      </c>
    </row>
    <row r="253" spans="1:6">
      <c r="A253" s="4" t="s">
        <v>0</v>
      </c>
      <c r="B253" s="4" t="s">
        <v>37</v>
      </c>
      <c r="C253" s="5" t="str">
        <f t="shared" si="6"/>
        <v>Sun Mar 04  2012</v>
      </c>
      <c r="D253" s="5" t="str">
        <f t="shared" si="7"/>
        <v xml:space="preserve"> Mar 04 2012</v>
      </c>
      <c r="E253" s="4">
        <v>7.25</v>
      </c>
      <c r="F253" s="4" t="s">
        <v>2</v>
      </c>
    </row>
    <row r="254" spans="1:6">
      <c r="A254" s="4" t="s">
        <v>0</v>
      </c>
      <c r="B254" s="4" t="s">
        <v>30</v>
      </c>
      <c r="C254" s="5" t="str">
        <f t="shared" si="6"/>
        <v>Mon Mar 05  2012</v>
      </c>
      <c r="D254" s="5" t="str">
        <f t="shared" si="7"/>
        <v xml:space="preserve"> Mar 05 2012</v>
      </c>
      <c r="E254" s="4">
        <v>6.5</v>
      </c>
      <c r="F254" s="4" t="s">
        <v>2</v>
      </c>
    </row>
    <row r="255" spans="1:6">
      <c r="A255" s="4" t="s">
        <v>0</v>
      </c>
      <c r="B255" s="4" t="s">
        <v>20</v>
      </c>
      <c r="C255" s="5" t="str">
        <f t="shared" si="6"/>
        <v>Tue Mar 06  2012</v>
      </c>
      <c r="D255" s="5" t="str">
        <f t="shared" si="7"/>
        <v xml:space="preserve"> Mar 06 2012</v>
      </c>
      <c r="E255" s="4">
        <v>5</v>
      </c>
      <c r="F255" s="4" t="s">
        <v>2</v>
      </c>
    </row>
    <row r="256" spans="1:6">
      <c r="A256" s="4" t="s">
        <v>0</v>
      </c>
      <c r="B256" s="4" t="s">
        <v>1</v>
      </c>
      <c r="C256" s="5" t="str">
        <f t="shared" si="6"/>
        <v>Wed Mar 07  2012</v>
      </c>
      <c r="D256" s="5" t="str">
        <f t="shared" si="7"/>
        <v xml:space="preserve"> Mar 07 2012</v>
      </c>
      <c r="E256" s="4">
        <v>7.25</v>
      </c>
      <c r="F256" s="4" t="s">
        <v>2</v>
      </c>
    </row>
    <row r="257" spans="1:6">
      <c r="A257" s="4" t="s">
        <v>3</v>
      </c>
      <c r="B257" s="4" t="s">
        <v>265</v>
      </c>
      <c r="C257" s="5" t="str">
        <f t="shared" si="6"/>
        <v>Fri Feb 03  2012</v>
      </c>
      <c r="D257" s="5" t="str">
        <f t="shared" si="7"/>
        <v xml:space="preserve"> Feb 03 2012</v>
      </c>
      <c r="E257" s="4">
        <v>0</v>
      </c>
      <c r="F257" s="4" t="s">
        <v>5</v>
      </c>
    </row>
    <row r="258" spans="1:6">
      <c r="A258" s="4" t="s">
        <v>3</v>
      </c>
      <c r="B258" s="4" t="s">
        <v>258</v>
      </c>
      <c r="C258" s="5" t="str">
        <f t="shared" ref="C258:C288" si="8">LEFT(B258, 11) &amp; " " &amp; RIGHT(B258, 4)</f>
        <v>Sat Feb 04  2012</v>
      </c>
      <c r="D258" s="5" t="str">
        <f t="shared" ref="D258:D288" si="9">MID(B258, 4,7) &amp; " " &amp; RIGHT(B258, 4)</f>
        <v xml:space="preserve"> Feb 04 2012</v>
      </c>
      <c r="E258" s="4">
        <v>0</v>
      </c>
      <c r="F258" s="4" t="s">
        <v>5</v>
      </c>
    </row>
    <row r="259" spans="1:6">
      <c r="A259" s="4" t="s">
        <v>3</v>
      </c>
      <c r="B259" s="4" t="s">
        <v>250</v>
      </c>
      <c r="C259" s="5" t="str">
        <f t="shared" si="8"/>
        <v>Sun Feb 05  2012</v>
      </c>
      <c r="D259" s="5" t="str">
        <f t="shared" si="9"/>
        <v xml:space="preserve"> Feb 05 2012</v>
      </c>
      <c r="E259" s="4">
        <v>0</v>
      </c>
      <c r="F259" s="4" t="s">
        <v>5</v>
      </c>
    </row>
    <row r="260" spans="1:6">
      <c r="A260" s="4" t="s">
        <v>3</v>
      </c>
      <c r="B260" s="4" t="s">
        <v>242</v>
      </c>
      <c r="C260" s="5" t="str">
        <f t="shared" si="8"/>
        <v>Mon Feb 06  2012</v>
      </c>
      <c r="D260" s="5" t="str">
        <f t="shared" si="9"/>
        <v xml:space="preserve"> Feb 06 2012</v>
      </c>
      <c r="E260" s="4">
        <v>0</v>
      </c>
      <c r="F260" s="4" t="s">
        <v>5</v>
      </c>
    </row>
    <row r="261" spans="1:6">
      <c r="A261" s="4" t="s">
        <v>3</v>
      </c>
      <c r="B261" s="4" t="s">
        <v>234</v>
      </c>
      <c r="C261" s="5" t="str">
        <f t="shared" si="8"/>
        <v>Tue Feb 07  2012</v>
      </c>
      <c r="D261" s="5" t="str">
        <f t="shared" si="9"/>
        <v xml:space="preserve"> Feb 07 2012</v>
      </c>
      <c r="E261" s="4">
        <v>0</v>
      </c>
      <c r="F261" s="4" t="s">
        <v>5</v>
      </c>
    </row>
    <row r="262" spans="1:6">
      <c r="A262" s="4" t="s">
        <v>3</v>
      </c>
      <c r="B262" s="4" t="s">
        <v>226</v>
      </c>
      <c r="C262" s="5" t="str">
        <f t="shared" si="8"/>
        <v>Wed Feb 08  2012</v>
      </c>
      <c r="D262" s="5" t="str">
        <f t="shared" si="9"/>
        <v xml:space="preserve"> Feb 08 2012</v>
      </c>
      <c r="E262" s="4">
        <v>0</v>
      </c>
      <c r="F262" s="4" t="s">
        <v>5</v>
      </c>
    </row>
    <row r="263" spans="1:6">
      <c r="A263" s="4" t="s">
        <v>3</v>
      </c>
      <c r="B263" s="4" t="s">
        <v>218</v>
      </c>
      <c r="C263" s="5" t="str">
        <f t="shared" si="8"/>
        <v>Thu Feb 09  2012</v>
      </c>
      <c r="D263" s="5" t="str">
        <f t="shared" si="9"/>
        <v xml:space="preserve"> Feb 09 2012</v>
      </c>
      <c r="E263" s="4">
        <v>0.02</v>
      </c>
      <c r="F263" s="4" t="s">
        <v>5</v>
      </c>
    </row>
    <row r="264" spans="1:6">
      <c r="A264" s="4" t="s">
        <v>3</v>
      </c>
      <c r="B264" s="4" t="s">
        <v>209</v>
      </c>
      <c r="C264" s="5" t="str">
        <f t="shared" si="8"/>
        <v>Fri Feb 10  2012</v>
      </c>
      <c r="D264" s="5" t="str">
        <f t="shared" si="9"/>
        <v xml:space="preserve"> Feb 10 2012</v>
      </c>
      <c r="E264" s="4">
        <v>0</v>
      </c>
      <c r="F264" s="4" t="s">
        <v>5</v>
      </c>
    </row>
    <row r="265" spans="1:6">
      <c r="A265" s="4" t="s">
        <v>3</v>
      </c>
      <c r="B265" s="4" t="s">
        <v>202</v>
      </c>
      <c r="C265" s="5" t="str">
        <f t="shared" si="8"/>
        <v>Sat Feb 11  2012</v>
      </c>
      <c r="D265" s="5" t="str">
        <f t="shared" si="9"/>
        <v xml:space="preserve"> Feb 11 2012</v>
      </c>
      <c r="E265" s="4">
        <v>7.0000000000000007E-2</v>
      </c>
      <c r="F265" s="4" t="s">
        <v>5</v>
      </c>
    </row>
    <row r="266" spans="1:6">
      <c r="A266" s="4" t="s">
        <v>3</v>
      </c>
      <c r="B266" s="4" t="s">
        <v>194</v>
      </c>
      <c r="C266" s="5" t="str">
        <f t="shared" si="8"/>
        <v>Sun Feb 12  2012</v>
      </c>
      <c r="D266" s="5" t="str">
        <f t="shared" si="9"/>
        <v xml:space="preserve"> Feb 12 2012</v>
      </c>
      <c r="E266" s="4">
        <v>0.01</v>
      </c>
      <c r="F266" s="4" t="s">
        <v>5</v>
      </c>
    </row>
    <row r="267" spans="1:6">
      <c r="A267" s="4" t="s">
        <v>3</v>
      </c>
      <c r="B267" s="4" t="s">
        <v>187</v>
      </c>
      <c r="C267" s="5" t="str">
        <f t="shared" si="8"/>
        <v>Mon Feb 13  2012</v>
      </c>
      <c r="D267" s="5" t="str">
        <f t="shared" si="9"/>
        <v xml:space="preserve"> Feb 13 2012</v>
      </c>
      <c r="E267" s="4">
        <v>0</v>
      </c>
      <c r="F267" s="4" t="s">
        <v>5</v>
      </c>
    </row>
    <row r="268" spans="1:6">
      <c r="A268" s="4" t="s">
        <v>3</v>
      </c>
      <c r="B268" s="4" t="s">
        <v>179</v>
      </c>
      <c r="C268" s="5" t="str">
        <f t="shared" si="8"/>
        <v>Tue Feb 14  2012</v>
      </c>
      <c r="D268" s="5" t="str">
        <f t="shared" si="9"/>
        <v xml:space="preserve"> Feb 14 2012</v>
      </c>
      <c r="E268" s="4">
        <v>0</v>
      </c>
      <c r="F268" s="4" t="s">
        <v>5</v>
      </c>
    </row>
    <row r="269" spans="1:6">
      <c r="A269" s="4" t="s">
        <v>3</v>
      </c>
      <c r="B269" s="4" t="s">
        <v>170</v>
      </c>
      <c r="C269" s="5" t="str">
        <f t="shared" si="8"/>
        <v>Wed Feb 15  2012</v>
      </c>
      <c r="D269" s="5" t="str">
        <f t="shared" si="9"/>
        <v xml:space="preserve"> Feb 15 2012</v>
      </c>
      <c r="E269" s="4">
        <v>0.01</v>
      </c>
      <c r="F269" s="4" t="s">
        <v>5</v>
      </c>
    </row>
    <row r="270" spans="1:6">
      <c r="A270" s="4" t="s">
        <v>3</v>
      </c>
      <c r="B270" s="4" t="s">
        <v>162</v>
      </c>
      <c r="C270" s="5" t="str">
        <f t="shared" si="8"/>
        <v>Thu Feb 16  2012</v>
      </c>
      <c r="D270" s="5" t="str">
        <f t="shared" si="9"/>
        <v xml:space="preserve"> Feb 16 2012</v>
      </c>
      <c r="E270" s="4">
        <v>0</v>
      </c>
      <c r="F270" s="4" t="s">
        <v>5</v>
      </c>
    </row>
    <row r="271" spans="1:6">
      <c r="A271" s="4" t="s">
        <v>3</v>
      </c>
      <c r="B271" s="4" t="s">
        <v>153</v>
      </c>
      <c r="C271" s="5" t="str">
        <f t="shared" si="8"/>
        <v>Fri Feb 17  2012</v>
      </c>
      <c r="D271" s="5" t="str">
        <f t="shared" si="9"/>
        <v xml:space="preserve"> Feb 17 2012</v>
      </c>
      <c r="E271" s="4">
        <v>0.16</v>
      </c>
      <c r="F271" s="4" t="s">
        <v>5</v>
      </c>
    </row>
    <row r="272" spans="1:6">
      <c r="A272" s="4" t="s">
        <v>3</v>
      </c>
      <c r="B272" s="4" t="s">
        <v>146</v>
      </c>
      <c r="C272" s="5" t="str">
        <f t="shared" si="8"/>
        <v>Sat Feb 18  2012</v>
      </c>
      <c r="D272" s="5" t="str">
        <f t="shared" si="9"/>
        <v xml:space="preserve"> Feb 18 2012</v>
      </c>
      <c r="E272" s="4">
        <v>0</v>
      </c>
      <c r="F272" s="4" t="s">
        <v>5</v>
      </c>
    </row>
    <row r="273" spans="1:6">
      <c r="A273" s="4" t="s">
        <v>3</v>
      </c>
      <c r="B273" s="4" t="s">
        <v>138</v>
      </c>
      <c r="C273" s="5" t="str">
        <f t="shared" si="8"/>
        <v>Sun Feb 19  2012</v>
      </c>
      <c r="D273" s="5" t="str">
        <f t="shared" si="9"/>
        <v xml:space="preserve"> Feb 19 2012</v>
      </c>
      <c r="E273" s="4">
        <v>0.03</v>
      </c>
      <c r="F273" s="4" t="s">
        <v>5</v>
      </c>
    </row>
    <row r="274" spans="1:6">
      <c r="A274" s="4" t="s">
        <v>3</v>
      </c>
      <c r="B274" s="4" t="s">
        <v>131</v>
      </c>
      <c r="C274" s="5" t="str">
        <f t="shared" si="8"/>
        <v>Mon Feb 20  2012</v>
      </c>
      <c r="D274" s="5" t="str">
        <f t="shared" si="9"/>
        <v xml:space="preserve"> Feb 20 2012</v>
      </c>
      <c r="E274" s="4">
        <v>0</v>
      </c>
      <c r="F274" s="4" t="s">
        <v>5</v>
      </c>
    </row>
    <row r="275" spans="1:6">
      <c r="A275" s="4" t="s">
        <v>3</v>
      </c>
      <c r="B275" s="4" t="s">
        <v>123</v>
      </c>
      <c r="C275" s="5" t="str">
        <f t="shared" si="8"/>
        <v>Tue Feb 21  2012</v>
      </c>
      <c r="D275" s="5" t="str">
        <f t="shared" si="9"/>
        <v xml:space="preserve"> Feb 21 2012</v>
      </c>
      <c r="E275" s="4">
        <v>0</v>
      </c>
      <c r="F275" s="4" t="s">
        <v>5</v>
      </c>
    </row>
    <row r="276" spans="1:6">
      <c r="A276" s="4" t="s">
        <v>3</v>
      </c>
      <c r="B276" s="4" t="s">
        <v>115</v>
      </c>
      <c r="C276" s="5" t="str">
        <f t="shared" si="8"/>
        <v>Wed Feb 22  2012</v>
      </c>
      <c r="D276" s="5" t="str">
        <f t="shared" si="9"/>
        <v xml:space="preserve"> Feb 22 2012</v>
      </c>
      <c r="E276" s="4">
        <v>0</v>
      </c>
      <c r="F276" s="4" t="s">
        <v>5</v>
      </c>
    </row>
    <row r="277" spans="1:6">
      <c r="A277" s="4" t="s">
        <v>3</v>
      </c>
      <c r="B277" s="4" t="s">
        <v>108</v>
      </c>
      <c r="C277" s="5" t="str">
        <f t="shared" si="8"/>
        <v>Thu Feb 23  2012</v>
      </c>
      <c r="D277" s="5" t="str">
        <f t="shared" si="9"/>
        <v xml:space="preserve"> Feb 23 2012</v>
      </c>
      <c r="E277" s="4">
        <v>0</v>
      </c>
      <c r="F277" s="4" t="s">
        <v>5</v>
      </c>
    </row>
    <row r="278" spans="1:6">
      <c r="A278" s="4" t="s">
        <v>3</v>
      </c>
      <c r="B278" s="4" t="s">
        <v>100</v>
      </c>
      <c r="C278" s="5" t="str">
        <f t="shared" si="8"/>
        <v>Fri Feb 24  2012</v>
      </c>
      <c r="D278" s="5" t="str">
        <f t="shared" si="9"/>
        <v xml:space="preserve"> Feb 24 2012</v>
      </c>
      <c r="E278" s="4">
        <v>0.27</v>
      </c>
      <c r="F278" s="4" t="s">
        <v>5</v>
      </c>
    </row>
    <row r="279" spans="1:6">
      <c r="A279" s="4" t="s">
        <v>3</v>
      </c>
      <c r="B279" s="4" t="s">
        <v>93</v>
      </c>
      <c r="C279" s="5" t="str">
        <f t="shared" si="8"/>
        <v>Sat Feb 25  2012</v>
      </c>
      <c r="D279" s="5" t="str">
        <f t="shared" si="9"/>
        <v xml:space="preserve"> Feb 25 2012</v>
      </c>
      <c r="E279" s="4">
        <v>0.31</v>
      </c>
      <c r="F279" s="4" t="s">
        <v>5</v>
      </c>
    </row>
    <row r="280" spans="1:6">
      <c r="A280" s="4" t="s">
        <v>3</v>
      </c>
      <c r="B280" s="4" t="s">
        <v>86</v>
      </c>
      <c r="C280" s="5" t="str">
        <f t="shared" si="8"/>
        <v>Sun Feb 26  2012</v>
      </c>
      <c r="D280" s="5" t="str">
        <f t="shared" si="9"/>
        <v xml:space="preserve"> Feb 26 2012</v>
      </c>
      <c r="E280" s="4">
        <v>0</v>
      </c>
      <c r="F280" s="4" t="s">
        <v>5</v>
      </c>
    </row>
    <row r="281" spans="1:6">
      <c r="A281" s="4" t="s">
        <v>3</v>
      </c>
      <c r="B281" s="4" t="s">
        <v>77</v>
      </c>
      <c r="C281" s="5" t="str">
        <f t="shared" si="8"/>
        <v>Mon Feb 27  2012</v>
      </c>
      <c r="D281" s="5" t="str">
        <f t="shared" si="9"/>
        <v xml:space="preserve"> Feb 27 2012</v>
      </c>
      <c r="E281" s="4">
        <v>0</v>
      </c>
      <c r="F281" s="4" t="s">
        <v>5</v>
      </c>
    </row>
    <row r="282" spans="1:6">
      <c r="A282" s="4" t="s">
        <v>3</v>
      </c>
      <c r="B282" s="4" t="s">
        <v>62</v>
      </c>
      <c r="C282" s="5" t="str">
        <f t="shared" si="8"/>
        <v>Wed Feb 29  2012</v>
      </c>
      <c r="D282" s="5" t="str">
        <f t="shared" si="9"/>
        <v xml:space="preserve"> Feb 29 2012</v>
      </c>
      <c r="E282" s="4">
        <v>0</v>
      </c>
      <c r="F282" s="4" t="s">
        <v>5</v>
      </c>
    </row>
    <row r="283" spans="1:6">
      <c r="A283" s="4" t="s">
        <v>3</v>
      </c>
      <c r="B283" s="4" t="s">
        <v>54</v>
      </c>
      <c r="C283" s="5" t="str">
        <f t="shared" si="8"/>
        <v>Thu Mar 01  2012</v>
      </c>
      <c r="D283" s="5" t="str">
        <f t="shared" si="9"/>
        <v xml:space="preserve"> Mar 01 2012</v>
      </c>
      <c r="E283" s="4">
        <v>0.5</v>
      </c>
      <c r="F283" s="4" t="s">
        <v>5</v>
      </c>
    </row>
    <row r="284" spans="1:6" ht="18.75" customHeight="1">
      <c r="A284" s="4" t="s">
        <v>3</v>
      </c>
      <c r="B284" s="4" t="s">
        <v>46</v>
      </c>
      <c r="C284" s="5" t="str">
        <f t="shared" si="8"/>
        <v>Fri Mar 02  2012</v>
      </c>
      <c r="D284" s="5" t="str">
        <f t="shared" si="9"/>
        <v xml:space="preserve"> Mar 02 2012</v>
      </c>
      <c r="E284" s="4">
        <v>0.06</v>
      </c>
      <c r="F284" s="4" t="s">
        <v>5</v>
      </c>
    </row>
    <row r="285" spans="1:6">
      <c r="A285" s="4" t="s">
        <v>3</v>
      </c>
      <c r="B285" s="4" t="s">
        <v>39</v>
      </c>
      <c r="C285" s="5" t="str">
        <f t="shared" si="8"/>
        <v>Sat Mar 03  2012</v>
      </c>
      <c r="D285" s="5" t="str">
        <f t="shared" si="9"/>
        <v xml:space="preserve"> Mar 03 2012</v>
      </c>
      <c r="E285" s="4">
        <v>0.31</v>
      </c>
      <c r="F285" s="4" t="s">
        <v>5</v>
      </c>
    </row>
    <row r="286" spans="1:6">
      <c r="A286" s="4" t="s">
        <v>3</v>
      </c>
      <c r="B286" s="4" t="s">
        <v>32</v>
      </c>
      <c r="C286" s="5" t="str">
        <f t="shared" si="8"/>
        <v>Sun Mar 04  2012</v>
      </c>
      <c r="D286" s="5" t="str">
        <f t="shared" si="9"/>
        <v xml:space="preserve"> Mar 04 2012</v>
      </c>
      <c r="E286" s="4">
        <v>0.05</v>
      </c>
      <c r="F286" s="4" t="s">
        <v>5</v>
      </c>
    </row>
    <row r="287" spans="1:6">
      <c r="A287" s="4" t="s">
        <v>3</v>
      </c>
      <c r="B287" s="4" t="s">
        <v>24</v>
      </c>
      <c r="C287" s="5" t="str">
        <f t="shared" si="8"/>
        <v>Mon Mar 05  2012</v>
      </c>
      <c r="D287" s="5" t="str">
        <f t="shared" si="9"/>
        <v xml:space="preserve"> Mar 05 2012</v>
      </c>
      <c r="E287" s="4">
        <v>0</v>
      </c>
      <c r="F287" s="4" t="s">
        <v>5</v>
      </c>
    </row>
    <row r="288" spans="1:6">
      <c r="A288" s="4" t="s">
        <v>3</v>
      </c>
      <c r="B288" s="4" t="s">
        <v>4</v>
      </c>
      <c r="C288" s="5" t="str">
        <f t="shared" si="8"/>
        <v>Tue Mar 06  2012</v>
      </c>
      <c r="D288" s="5" t="str">
        <f t="shared" si="9"/>
        <v xml:space="preserve"> Mar 06 2012</v>
      </c>
      <c r="E288" s="4">
        <v>0</v>
      </c>
      <c r="F288" s="4" t="s">
        <v>5</v>
      </c>
    </row>
  </sheetData>
  <sortState ref="A2:F288">
    <sortCondition ref="F2:F288"/>
    <sortCondition ref="A2:A288"/>
    <sortCondition ref="D2:D288"/>
  </sortState>
  <mergeCells count="7">
    <mergeCell ref="H11:M11"/>
    <mergeCell ref="H6:M6"/>
    <mergeCell ref="H1:M1"/>
    <mergeCell ref="H4:M4"/>
    <mergeCell ref="H5:M5"/>
    <mergeCell ref="H9:M9"/>
    <mergeCell ref="H10:M10"/>
  </mergeCells>
  <printOptions horizontalCentered="1"/>
  <pageMargins left="0.5" right="0.5" top="0.75" bottom="0.75" header="0.3" footer="0.3"/>
  <pageSetup orientation="portrait" verticalDpi="0" r:id="rId1"/>
  <headerFooter>
    <oddHeader>&amp;L&amp;"-,Bold"&amp;14Paul C. King&amp;C&amp;"-,Bold"&amp;14Project 1&amp;R&amp;"-,Bold Italic"&amp;14Math 1372 Spring 2012</oddHeader>
    <oddFooter>&amp;L&amp;"-,Bold"&amp;14&amp;A&amp;R&amp;"-,Bold Italic"&amp;12Printed  &amp;D &amp;T</oddFooter>
  </headerFooter>
</worksheet>
</file>

<file path=xl/worksheets/sheet3.xml><?xml version="1.0" encoding="utf-8"?>
<worksheet xmlns="http://schemas.openxmlformats.org/spreadsheetml/2006/main" xmlns:r="http://schemas.openxmlformats.org/officeDocument/2006/relationships">
  <dimension ref="A1:B7"/>
  <sheetViews>
    <sheetView workbookViewId="0">
      <selection activeCell="F32" sqref="F32"/>
    </sheetView>
  </sheetViews>
  <sheetFormatPr defaultRowHeight="15"/>
  <sheetData>
    <row r="1" spans="1:2">
      <c r="A1" s="13" t="s">
        <v>324</v>
      </c>
      <c r="B1" s="13" t="s">
        <v>326</v>
      </c>
    </row>
    <row r="2" spans="1:2">
      <c r="A2" s="11">
        <v>139.25</v>
      </c>
      <c r="B2" s="11">
        <v>1</v>
      </c>
    </row>
    <row r="3" spans="1:2">
      <c r="A3" s="11">
        <v>140.4</v>
      </c>
      <c r="B3" s="11">
        <v>4</v>
      </c>
    </row>
    <row r="4" spans="1:2">
      <c r="A4" s="11">
        <v>141.55000000000001</v>
      </c>
      <c r="B4" s="11">
        <v>2</v>
      </c>
    </row>
    <row r="5" spans="1:2">
      <c r="A5" s="11">
        <v>142.69999999999999</v>
      </c>
      <c r="B5" s="11">
        <v>8</v>
      </c>
    </row>
    <row r="6" spans="1:2">
      <c r="A6" s="11">
        <v>143.85</v>
      </c>
      <c r="B6" s="11">
        <v>11</v>
      </c>
    </row>
    <row r="7" spans="1:2" ht="15.75" thickBot="1">
      <c r="A7" s="12" t="s">
        <v>325</v>
      </c>
      <c r="B7" s="12">
        <v>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cols>
    <col min="1" max="1" width="82.42578125" customWidth="1"/>
  </cols>
  <sheetData>
    <row r="1" spans="1:1" ht="132.75" customHeight="1">
      <c r="A1" s="69" t="s">
        <v>376</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Z69"/>
  <sheetViews>
    <sheetView topLeftCell="C1" workbookViewId="0">
      <pane ySplit="1" topLeftCell="A2" activePane="bottomLeft" state="frozen"/>
      <selection pane="bottomLeft" activeCell="I29" sqref="I29"/>
    </sheetView>
  </sheetViews>
  <sheetFormatPr defaultRowHeight="15"/>
  <cols>
    <col min="1" max="1" width="11.28515625" style="1" bestFit="1" customWidth="1"/>
    <col min="2" max="2" width="26.42578125" style="1" bestFit="1" customWidth="1"/>
    <col min="3" max="3" width="17.5703125" style="1" bestFit="1" customWidth="1"/>
    <col min="4" max="4" width="15.140625" style="1" bestFit="1" customWidth="1"/>
    <col min="5" max="5" width="11.28515625" style="1" bestFit="1" customWidth="1"/>
    <col min="6" max="6" width="11.42578125" style="1" customWidth="1"/>
    <col min="7" max="7" width="9.140625" style="1"/>
    <col min="8" max="8" width="8.42578125" style="1" customWidth="1"/>
    <col min="9" max="9" width="10.5703125" style="1" bestFit="1" customWidth="1"/>
    <col min="10" max="10" width="13.28515625" style="1" bestFit="1" customWidth="1"/>
    <col min="11" max="11" width="9.5703125" style="1" bestFit="1" customWidth="1"/>
    <col min="12" max="12" width="14.140625" style="1" customWidth="1"/>
    <col min="13" max="13" width="22.42578125" style="1" customWidth="1"/>
    <col min="14" max="14" width="9.5703125" style="1" bestFit="1" customWidth="1"/>
    <col min="15" max="15" width="13.5703125" style="1" bestFit="1" customWidth="1"/>
    <col min="16" max="16384" width="9.140625" style="1"/>
  </cols>
  <sheetData>
    <row r="1" spans="1:26" ht="49.5" customHeight="1">
      <c r="A1" s="3" t="s">
        <v>282</v>
      </c>
      <c r="B1" s="3" t="s">
        <v>285</v>
      </c>
      <c r="C1" s="3" t="s">
        <v>301</v>
      </c>
      <c r="D1" s="3" t="s">
        <v>300</v>
      </c>
      <c r="E1" s="3" t="s">
        <v>319</v>
      </c>
      <c r="F1" s="3" t="s">
        <v>302</v>
      </c>
      <c r="H1" s="44" t="s">
        <v>303</v>
      </c>
      <c r="I1" s="45"/>
      <c r="J1" s="45"/>
      <c r="K1" s="45"/>
      <c r="L1" s="45"/>
      <c r="M1" s="46"/>
    </row>
    <row r="2" spans="1:26">
      <c r="A2" s="4" t="s">
        <v>21</v>
      </c>
      <c r="B2" s="4" t="s">
        <v>264</v>
      </c>
      <c r="C2" s="5" t="str">
        <f t="shared" ref="C2:C33" si="0">LEFT(B2, 11) &amp; " " &amp; RIGHT(B2, 4)</f>
        <v>Fri Feb 03  2012</v>
      </c>
      <c r="D2" s="5" t="str">
        <f t="shared" ref="D2:D33" si="1">MID(B2, 4,7) &amp; " " &amp; RIGHT(B2, 4)</f>
        <v xml:space="preserve"> Feb 03 2012</v>
      </c>
      <c r="E2" s="7">
        <v>138</v>
      </c>
      <c r="F2" s="4" t="s">
        <v>23</v>
      </c>
    </row>
    <row r="3" spans="1:26">
      <c r="A3" s="4" t="s">
        <v>21</v>
      </c>
      <c r="B3" s="4" t="s">
        <v>256</v>
      </c>
      <c r="C3" s="5" t="str">
        <f t="shared" si="0"/>
        <v>Sat Feb 04  2012</v>
      </c>
      <c r="D3" s="5" t="str">
        <f t="shared" si="1"/>
        <v xml:space="preserve"> Feb 04 2012</v>
      </c>
      <c r="E3" s="7">
        <v>139.25</v>
      </c>
      <c r="F3" s="4" t="s">
        <v>23</v>
      </c>
    </row>
    <row r="4" spans="1:26" ht="15.75" customHeight="1">
      <c r="A4" s="4" t="s">
        <v>21</v>
      </c>
      <c r="B4" s="4" t="s">
        <v>249</v>
      </c>
      <c r="C4" s="5" t="str">
        <f t="shared" si="0"/>
        <v>Sun Feb 05  2012</v>
      </c>
      <c r="D4" s="5" t="str">
        <f t="shared" si="1"/>
        <v xml:space="preserve"> Feb 05 2012</v>
      </c>
      <c r="E4" s="7">
        <v>139.5</v>
      </c>
      <c r="F4" s="4" t="s">
        <v>23</v>
      </c>
      <c r="H4" s="47" t="s">
        <v>306</v>
      </c>
      <c r="I4" s="48"/>
      <c r="J4" s="48"/>
      <c r="K4" s="48"/>
      <c r="L4" s="48"/>
      <c r="M4" s="49"/>
    </row>
    <row r="5" spans="1:26" ht="15.75">
      <c r="A5" s="4" t="s">
        <v>21</v>
      </c>
      <c r="B5" s="4" t="s">
        <v>241</v>
      </c>
      <c r="C5" s="5" t="str">
        <f t="shared" si="0"/>
        <v>Mon Feb 06  2012</v>
      </c>
      <c r="D5" s="5" t="str">
        <f t="shared" si="1"/>
        <v xml:space="preserve"> Feb 06 2012</v>
      </c>
      <c r="E5" s="7">
        <v>141</v>
      </c>
      <c r="F5" s="4" t="s">
        <v>23</v>
      </c>
      <c r="H5" s="41" t="s">
        <v>304</v>
      </c>
      <c r="I5" s="42"/>
      <c r="J5" s="42"/>
      <c r="K5" s="42"/>
      <c r="L5" s="42"/>
      <c r="M5" s="43"/>
    </row>
    <row r="6" spans="1:26" ht="15.75">
      <c r="A6" s="4" t="s">
        <v>21</v>
      </c>
      <c r="B6" s="4" t="s">
        <v>232</v>
      </c>
      <c r="C6" s="5" t="str">
        <f t="shared" si="0"/>
        <v>Tue Feb 07  2012</v>
      </c>
      <c r="D6" s="5" t="str">
        <f t="shared" si="1"/>
        <v xml:space="preserve"> Feb 07 2012</v>
      </c>
      <c r="E6" s="7">
        <v>139.75</v>
      </c>
      <c r="F6" s="4" t="s">
        <v>23</v>
      </c>
      <c r="H6" s="41" t="s">
        <v>305</v>
      </c>
      <c r="I6" s="42"/>
      <c r="J6" s="42"/>
      <c r="K6" s="42"/>
      <c r="L6" s="42"/>
      <c r="M6" s="43"/>
    </row>
    <row r="7" spans="1:26">
      <c r="A7" s="4" t="s">
        <v>21</v>
      </c>
      <c r="B7" s="4" t="s">
        <v>225</v>
      </c>
      <c r="C7" s="5" t="str">
        <f t="shared" si="0"/>
        <v>Wed Feb 08  2012</v>
      </c>
      <c r="D7" s="5" t="str">
        <f t="shared" si="1"/>
        <v xml:space="preserve"> Feb 08 2012</v>
      </c>
      <c r="E7" s="7">
        <v>141</v>
      </c>
      <c r="F7" s="4" t="s">
        <v>23</v>
      </c>
    </row>
    <row r="8" spans="1:26">
      <c r="A8" s="4" t="s">
        <v>21</v>
      </c>
      <c r="B8" s="4" t="s">
        <v>216</v>
      </c>
      <c r="C8" s="5" t="str">
        <f t="shared" si="0"/>
        <v>Thu Feb 09  2012</v>
      </c>
      <c r="D8" s="5" t="str">
        <f t="shared" si="1"/>
        <v xml:space="preserve"> Feb 09 2012</v>
      </c>
      <c r="E8" s="7">
        <v>140.25</v>
      </c>
      <c r="F8" s="4" t="s">
        <v>23</v>
      </c>
    </row>
    <row r="9" spans="1:26" ht="15.75">
      <c r="A9" s="4" t="s">
        <v>21</v>
      </c>
      <c r="B9" s="4" t="s">
        <v>208</v>
      </c>
      <c r="C9" s="5" t="str">
        <f t="shared" si="0"/>
        <v>Fri Feb 10  2012</v>
      </c>
      <c r="D9" s="5" t="str">
        <f t="shared" si="1"/>
        <v xml:space="preserve"> Feb 10 2012</v>
      </c>
      <c r="E9" s="7">
        <v>140</v>
      </c>
      <c r="F9" s="4" t="s">
        <v>23</v>
      </c>
      <c r="H9" s="47" t="s">
        <v>307</v>
      </c>
      <c r="I9" s="48"/>
      <c r="J9" s="48"/>
      <c r="K9" s="48"/>
      <c r="L9" s="48"/>
      <c r="M9" s="49"/>
    </row>
    <row r="10" spans="1:26" ht="15.75">
      <c r="A10" s="4" t="s">
        <v>21</v>
      </c>
      <c r="B10" s="4" t="s">
        <v>200</v>
      </c>
      <c r="C10" s="5" t="str">
        <f t="shared" si="0"/>
        <v>Sat Feb 11  2012</v>
      </c>
      <c r="D10" s="5" t="str">
        <f t="shared" si="1"/>
        <v xml:space="preserve"> Feb 11 2012</v>
      </c>
      <c r="E10" s="7">
        <v>142</v>
      </c>
      <c r="F10" s="4" t="s">
        <v>23</v>
      </c>
      <c r="H10" s="41" t="s">
        <v>308</v>
      </c>
      <c r="I10" s="42"/>
      <c r="J10" s="42"/>
      <c r="K10" s="42"/>
      <c r="L10" s="42"/>
      <c r="M10" s="43"/>
    </row>
    <row r="11" spans="1:26" ht="15.75">
      <c r="A11" s="4" t="s">
        <v>21</v>
      </c>
      <c r="B11" s="4" t="s">
        <v>193</v>
      </c>
      <c r="C11" s="5" t="str">
        <f t="shared" si="0"/>
        <v>Sun Feb 12  2012</v>
      </c>
      <c r="D11" s="5" t="str">
        <f t="shared" si="1"/>
        <v xml:space="preserve"> Feb 12 2012</v>
      </c>
      <c r="E11" s="7">
        <v>142</v>
      </c>
      <c r="F11" s="4" t="s">
        <v>23</v>
      </c>
      <c r="H11" s="41" t="s">
        <v>311</v>
      </c>
      <c r="I11" s="42"/>
      <c r="J11" s="42"/>
      <c r="K11" s="42"/>
      <c r="L11" s="42"/>
      <c r="M11" s="43"/>
    </row>
    <row r="12" spans="1:26">
      <c r="A12" s="4" t="s">
        <v>21</v>
      </c>
      <c r="B12" s="4" t="s">
        <v>186</v>
      </c>
      <c r="C12" s="5" t="str">
        <f t="shared" si="0"/>
        <v>Mon Feb 13  2012</v>
      </c>
      <c r="D12" s="5" t="str">
        <f t="shared" si="1"/>
        <v xml:space="preserve"> Feb 13 2012</v>
      </c>
      <c r="E12" s="7">
        <v>142</v>
      </c>
      <c r="F12" s="4" t="s">
        <v>23</v>
      </c>
    </row>
    <row r="13" spans="1:26" ht="15.75" thickBot="1">
      <c r="A13" s="4" t="s">
        <v>21</v>
      </c>
      <c r="B13" s="4" t="s">
        <v>177</v>
      </c>
      <c r="C13" s="5" t="str">
        <f t="shared" si="0"/>
        <v>Tue Feb 14  2012</v>
      </c>
      <c r="D13" s="5" t="str">
        <f t="shared" si="1"/>
        <v xml:space="preserve"> Feb 14 2012</v>
      </c>
      <c r="E13" s="7">
        <v>143</v>
      </c>
      <c r="F13" s="4" t="s">
        <v>23</v>
      </c>
      <c r="K13" s="51" t="s">
        <v>375</v>
      </c>
      <c r="L13" s="51"/>
      <c r="M13" s="51"/>
      <c r="N13" s="51"/>
      <c r="O13" s="51"/>
      <c r="P13" s="51"/>
      <c r="S13" s="51" t="s">
        <v>369</v>
      </c>
      <c r="T13" s="51"/>
      <c r="U13" s="51"/>
      <c r="V13" s="51"/>
      <c r="W13" s="51"/>
      <c r="X13" s="51"/>
      <c r="Y13" s="51"/>
      <c r="Z13" s="51"/>
    </row>
    <row r="14" spans="1:26">
      <c r="A14" s="4" t="s">
        <v>21</v>
      </c>
      <c r="B14" s="4" t="s">
        <v>169</v>
      </c>
      <c r="C14" s="5" t="str">
        <f t="shared" si="0"/>
        <v>Wed Feb 15  2012</v>
      </c>
      <c r="D14" s="5" t="str">
        <f t="shared" si="1"/>
        <v xml:space="preserve"> Feb 15 2012</v>
      </c>
      <c r="E14" s="7">
        <v>142</v>
      </c>
      <c r="F14" s="4" t="s">
        <v>23</v>
      </c>
      <c r="H14" s="13" t="s">
        <v>324</v>
      </c>
      <c r="I14" s="13" t="s">
        <v>326</v>
      </c>
      <c r="J14"/>
      <c r="K14"/>
      <c r="L14"/>
      <c r="M14"/>
      <c r="N14"/>
      <c r="O14"/>
      <c r="P14"/>
      <c r="Q14"/>
    </row>
    <row r="15" spans="1:26">
      <c r="A15" s="4" t="s">
        <v>21</v>
      </c>
      <c r="B15" s="4" t="s">
        <v>160</v>
      </c>
      <c r="C15" s="5" t="str">
        <f t="shared" si="0"/>
        <v>Thu Feb 16  2012</v>
      </c>
      <c r="D15" s="5" t="str">
        <f t="shared" si="1"/>
        <v xml:space="preserve"> Feb 16 2012</v>
      </c>
      <c r="E15" s="7">
        <v>142.5</v>
      </c>
      <c r="F15" s="4" t="s">
        <v>23</v>
      </c>
      <c r="H15" s="11">
        <v>139.25</v>
      </c>
      <c r="I15" s="11">
        <v>1</v>
      </c>
      <c r="J15"/>
      <c r="K15"/>
      <c r="L15"/>
      <c r="M15"/>
      <c r="N15"/>
      <c r="O15"/>
      <c r="P15"/>
      <c r="Q15"/>
    </row>
    <row r="16" spans="1:26">
      <c r="A16" s="4" t="s">
        <v>21</v>
      </c>
      <c r="B16" s="4" t="s">
        <v>152</v>
      </c>
      <c r="C16" s="5" t="str">
        <f t="shared" si="0"/>
        <v>Fri Feb 17  2012</v>
      </c>
      <c r="D16" s="5" t="str">
        <f t="shared" si="1"/>
        <v xml:space="preserve"> Feb 17 2012</v>
      </c>
      <c r="E16" s="7">
        <v>143</v>
      </c>
      <c r="F16" s="4" t="s">
        <v>23</v>
      </c>
      <c r="H16" s="11">
        <v>140.4</v>
      </c>
      <c r="I16" s="11">
        <v>4</v>
      </c>
      <c r="J16"/>
      <c r="K16"/>
      <c r="L16"/>
      <c r="M16"/>
      <c r="N16"/>
      <c r="O16"/>
      <c r="P16"/>
      <c r="Q16"/>
    </row>
    <row r="17" spans="1:17">
      <c r="A17" s="4" t="s">
        <v>21</v>
      </c>
      <c r="B17" s="4" t="s">
        <v>144</v>
      </c>
      <c r="C17" s="5" t="str">
        <f t="shared" si="0"/>
        <v>Sat Feb 18  2012</v>
      </c>
      <c r="D17" s="5" t="str">
        <f t="shared" si="1"/>
        <v xml:space="preserve"> Feb 18 2012</v>
      </c>
      <c r="E17" s="7">
        <v>142.75</v>
      </c>
      <c r="F17" s="4" t="s">
        <v>23</v>
      </c>
      <c r="H17" s="11">
        <v>141.55000000000001</v>
      </c>
      <c r="I17" s="11">
        <v>2</v>
      </c>
      <c r="J17"/>
      <c r="K17"/>
      <c r="L17"/>
      <c r="M17"/>
      <c r="N17"/>
      <c r="O17"/>
      <c r="P17"/>
      <c r="Q17"/>
    </row>
    <row r="18" spans="1:17">
      <c r="A18" s="4" t="s">
        <v>21</v>
      </c>
      <c r="B18" s="4" t="s">
        <v>137</v>
      </c>
      <c r="C18" s="5" t="str">
        <f t="shared" si="0"/>
        <v>Sun Feb 19  2012</v>
      </c>
      <c r="D18" s="5" t="str">
        <f t="shared" si="1"/>
        <v xml:space="preserve"> Feb 19 2012</v>
      </c>
      <c r="E18" s="7">
        <v>143</v>
      </c>
      <c r="F18" s="4" t="s">
        <v>23</v>
      </c>
      <c r="H18" s="11">
        <v>142.69999999999999</v>
      </c>
      <c r="I18" s="11">
        <v>8</v>
      </c>
      <c r="J18"/>
      <c r="K18"/>
      <c r="L18"/>
      <c r="M18"/>
      <c r="N18"/>
      <c r="O18"/>
      <c r="P18"/>
      <c r="Q18"/>
    </row>
    <row r="19" spans="1:17">
      <c r="A19" s="4" t="s">
        <v>21</v>
      </c>
      <c r="B19" s="4" t="s">
        <v>130</v>
      </c>
      <c r="C19" s="5" t="str">
        <f t="shared" si="0"/>
        <v>Mon Feb 20  2012</v>
      </c>
      <c r="D19" s="5" t="str">
        <f t="shared" si="1"/>
        <v xml:space="preserve"> Feb 20 2012</v>
      </c>
      <c r="E19" s="7">
        <v>142</v>
      </c>
      <c r="F19" s="4" t="s">
        <v>23</v>
      </c>
      <c r="H19" s="11">
        <v>143.85</v>
      </c>
      <c r="I19" s="11">
        <v>11</v>
      </c>
      <c r="J19"/>
      <c r="K19"/>
      <c r="L19"/>
      <c r="M19"/>
      <c r="N19"/>
      <c r="O19"/>
      <c r="P19"/>
      <c r="Q19"/>
    </row>
    <row r="20" spans="1:17" ht="15.75" thickBot="1">
      <c r="A20" s="4" t="s">
        <v>21</v>
      </c>
      <c r="B20" s="4" t="s">
        <v>122</v>
      </c>
      <c r="C20" s="5" t="str">
        <f t="shared" si="0"/>
        <v>Tue Feb 21  2012</v>
      </c>
      <c r="D20" s="5" t="str">
        <f t="shared" si="1"/>
        <v xml:space="preserve"> Feb 21 2012</v>
      </c>
      <c r="E20" s="7">
        <v>142</v>
      </c>
      <c r="F20" s="4" t="s">
        <v>23</v>
      </c>
      <c r="H20" s="12" t="s">
        <v>325</v>
      </c>
      <c r="I20" s="12">
        <v>5</v>
      </c>
      <c r="J20"/>
      <c r="K20"/>
      <c r="L20"/>
      <c r="M20"/>
      <c r="N20"/>
      <c r="O20"/>
      <c r="P20"/>
      <c r="Q20"/>
    </row>
    <row r="21" spans="1:17">
      <c r="A21" s="4" t="s">
        <v>21</v>
      </c>
      <c r="B21" s="4" t="s">
        <v>114</v>
      </c>
      <c r="C21" s="5" t="str">
        <f t="shared" si="0"/>
        <v>Wed Feb 22  2012</v>
      </c>
      <c r="D21" s="5" t="str">
        <f t="shared" si="1"/>
        <v xml:space="preserve"> Feb 22 2012</v>
      </c>
      <c r="E21" s="7">
        <v>143.5</v>
      </c>
      <c r="F21" s="4" t="s">
        <v>23</v>
      </c>
      <c r="H21"/>
      <c r="I21"/>
      <c r="J21"/>
      <c r="K21"/>
      <c r="L21"/>
      <c r="M21"/>
      <c r="N21"/>
      <c r="O21"/>
      <c r="P21"/>
      <c r="Q21"/>
    </row>
    <row r="22" spans="1:17">
      <c r="A22" s="4" t="s">
        <v>21</v>
      </c>
      <c r="B22" s="4" t="s">
        <v>107</v>
      </c>
      <c r="C22" s="5" t="str">
        <f t="shared" si="0"/>
        <v>Thu Feb 23  2012</v>
      </c>
      <c r="D22" s="5" t="str">
        <f t="shared" si="1"/>
        <v xml:space="preserve"> Feb 23 2012</v>
      </c>
      <c r="E22" s="7">
        <v>144</v>
      </c>
      <c r="F22" s="4" t="s">
        <v>23</v>
      </c>
      <c r="H22"/>
      <c r="I22"/>
      <c r="J22"/>
      <c r="K22"/>
      <c r="L22"/>
      <c r="M22"/>
      <c r="N22"/>
      <c r="O22"/>
      <c r="P22"/>
      <c r="Q22"/>
    </row>
    <row r="23" spans="1:17">
      <c r="A23" s="4" t="s">
        <v>21</v>
      </c>
      <c r="B23" s="4" t="s">
        <v>99</v>
      </c>
      <c r="C23" s="5" t="str">
        <f t="shared" si="0"/>
        <v>Fri Feb 24  2012</v>
      </c>
      <c r="D23" s="5" t="str">
        <f t="shared" si="1"/>
        <v xml:space="preserve"> Feb 24 2012</v>
      </c>
      <c r="E23" s="7">
        <v>145</v>
      </c>
      <c r="F23" s="4" t="s">
        <v>23</v>
      </c>
      <c r="H23"/>
      <c r="I23"/>
      <c r="J23"/>
      <c r="K23"/>
      <c r="L23"/>
      <c r="M23"/>
      <c r="N23"/>
      <c r="O23"/>
      <c r="P23"/>
      <c r="Q23"/>
    </row>
    <row r="24" spans="1:17">
      <c r="A24" s="4" t="s">
        <v>21</v>
      </c>
      <c r="B24" s="4" t="s">
        <v>92</v>
      </c>
      <c r="C24" s="5" t="str">
        <f t="shared" si="0"/>
        <v>Sat Feb 25  2012</v>
      </c>
      <c r="D24" s="5" t="str">
        <f t="shared" si="1"/>
        <v xml:space="preserve"> Feb 25 2012</v>
      </c>
      <c r="E24" s="7">
        <v>142.75</v>
      </c>
      <c r="F24" s="4" t="s">
        <v>23</v>
      </c>
      <c r="H24"/>
      <c r="I24"/>
      <c r="J24"/>
      <c r="K24"/>
      <c r="L24"/>
      <c r="M24"/>
      <c r="N24"/>
      <c r="O24"/>
      <c r="P24"/>
      <c r="Q24"/>
    </row>
    <row r="25" spans="1:17">
      <c r="A25" s="4" t="s">
        <v>21</v>
      </c>
      <c r="B25" s="4" t="s">
        <v>85</v>
      </c>
      <c r="C25" s="5" t="str">
        <f t="shared" si="0"/>
        <v>Sun Feb 26  2012</v>
      </c>
      <c r="D25" s="5" t="str">
        <f t="shared" si="1"/>
        <v xml:space="preserve"> Feb 26 2012</v>
      </c>
      <c r="E25" s="7">
        <v>145</v>
      </c>
      <c r="F25" s="4" t="s">
        <v>23</v>
      </c>
    </row>
    <row r="26" spans="1:17">
      <c r="A26" s="4" t="s">
        <v>21</v>
      </c>
      <c r="B26" s="4" t="s">
        <v>76</v>
      </c>
      <c r="C26" s="5" t="str">
        <f t="shared" si="0"/>
        <v>Mon Feb 27  2012</v>
      </c>
      <c r="D26" s="5" t="str">
        <f t="shared" si="1"/>
        <v xml:space="preserve"> Feb 27 2012</v>
      </c>
      <c r="E26" s="7">
        <v>144.25</v>
      </c>
      <c r="F26" s="4" t="s">
        <v>23</v>
      </c>
      <c r="L26" s="52" t="s">
        <v>356</v>
      </c>
      <c r="M26" s="52"/>
      <c r="N26" s="52"/>
      <c r="O26" s="52"/>
      <c r="P26" s="52"/>
    </row>
    <row r="27" spans="1:17">
      <c r="A27" s="4" t="s">
        <v>21</v>
      </c>
      <c r="B27" s="4" t="s">
        <v>69</v>
      </c>
      <c r="C27" s="5" t="str">
        <f t="shared" si="0"/>
        <v>Tue Feb 28  2012</v>
      </c>
      <c r="D27" s="5" t="str">
        <f t="shared" si="1"/>
        <v xml:space="preserve"> Feb 28 2012</v>
      </c>
      <c r="E27" s="7">
        <v>143.5</v>
      </c>
      <c r="F27" s="4" t="s">
        <v>23</v>
      </c>
      <c r="L27" s="36" t="s">
        <v>357</v>
      </c>
      <c r="M27" s="37">
        <f>MAX(E$2:E$33)</f>
        <v>145</v>
      </c>
      <c r="O27" s="36" t="s">
        <v>359</v>
      </c>
      <c r="P27" s="37">
        <f>MIN(E$2:E$33)</f>
        <v>138</v>
      </c>
    </row>
    <row r="28" spans="1:17">
      <c r="A28" s="4" t="s">
        <v>21</v>
      </c>
      <c r="B28" s="4" t="s">
        <v>61</v>
      </c>
      <c r="C28" s="5" t="str">
        <f t="shared" si="0"/>
        <v>Wed Feb 29  2012</v>
      </c>
      <c r="D28" s="5" t="str">
        <f t="shared" si="1"/>
        <v xml:space="preserve"> Feb 29 2012</v>
      </c>
      <c r="E28" s="7">
        <v>143</v>
      </c>
      <c r="F28" s="4" t="s">
        <v>23</v>
      </c>
      <c r="L28" s="36" t="s">
        <v>358</v>
      </c>
      <c r="M28" s="37">
        <f>QUARTILE(E$2:E$33, 3)</f>
        <v>143.0625</v>
      </c>
      <c r="O28" s="36" t="s">
        <v>360</v>
      </c>
      <c r="P28" s="31">
        <f>QUARTILE(E$2:E$33, 1)</f>
        <v>141.75</v>
      </c>
    </row>
    <row r="29" spans="1:17">
      <c r="A29" s="4" t="s">
        <v>21</v>
      </c>
      <c r="B29" s="4" t="s">
        <v>53</v>
      </c>
      <c r="C29" s="5" t="str">
        <f t="shared" si="0"/>
        <v>Thu Mar 01  2012</v>
      </c>
      <c r="D29" s="5" t="str">
        <f t="shared" si="1"/>
        <v xml:space="preserve"> Mar 01 2012</v>
      </c>
      <c r="E29" s="7">
        <v>142.75</v>
      </c>
      <c r="F29" s="4" t="s">
        <v>23</v>
      </c>
      <c r="L29" s="36" t="s">
        <v>361</v>
      </c>
      <c r="M29" s="37">
        <f>QUARTILE(E$2:E$33, 2)</f>
        <v>142.625</v>
      </c>
    </row>
    <row r="30" spans="1:17">
      <c r="A30" s="4" t="s">
        <v>21</v>
      </c>
      <c r="B30" s="4" t="s">
        <v>45</v>
      </c>
      <c r="C30" s="5" t="str">
        <f t="shared" si="0"/>
        <v>Fri Mar 02  2012</v>
      </c>
      <c r="D30" s="5" t="str">
        <f t="shared" si="1"/>
        <v xml:space="preserve"> Mar 02 2012</v>
      </c>
      <c r="E30" s="7">
        <v>143</v>
      </c>
      <c r="F30" s="4" t="s">
        <v>23</v>
      </c>
    </row>
    <row r="31" spans="1:17">
      <c r="A31" s="4" t="s">
        <v>21</v>
      </c>
      <c r="B31" s="4" t="s">
        <v>38</v>
      </c>
      <c r="C31" s="5" t="str">
        <f t="shared" si="0"/>
        <v>Sat Mar 03  2012</v>
      </c>
      <c r="D31" s="5" t="str">
        <f t="shared" si="1"/>
        <v xml:space="preserve"> Mar 03 2012</v>
      </c>
      <c r="E31" s="7">
        <v>143.25</v>
      </c>
      <c r="F31" s="4" t="s">
        <v>23</v>
      </c>
      <c r="L31" s="53" t="s">
        <v>351</v>
      </c>
      <c r="M31" s="53"/>
      <c r="O31" s="53" t="s">
        <v>362</v>
      </c>
      <c r="P31" s="53"/>
    </row>
    <row r="32" spans="1:17">
      <c r="A32" s="4" t="s">
        <v>21</v>
      </c>
      <c r="B32" s="4" t="s">
        <v>31</v>
      </c>
      <c r="C32" s="5" t="str">
        <f t="shared" si="0"/>
        <v>Sun Mar 04  2012</v>
      </c>
      <c r="D32" s="5" t="str">
        <f t="shared" si="1"/>
        <v xml:space="preserve"> Mar 04 2012</v>
      </c>
      <c r="E32" s="7">
        <v>144</v>
      </c>
      <c r="F32" s="4" t="s">
        <v>23</v>
      </c>
      <c r="L32" s="16" t="s">
        <v>341</v>
      </c>
      <c r="M32" s="37">
        <f>AVERAGE(E$2:E$33)</f>
        <v>142.234375</v>
      </c>
      <c r="O32" s="16" t="s">
        <v>363</v>
      </c>
      <c r="P32" s="31">
        <f>STDEVP(E$2:E$33)</f>
        <v>1.6440440563972123</v>
      </c>
    </row>
    <row r="33" spans="1:16">
      <c r="A33" s="4" t="s">
        <v>21</v>
      </c>
      <c r="B33" s="4" t="s">
        <v>22</v>
      </c>
      <c r="C33" s="5" t="str">
        <f t="shared" si="0"/>
        <v>Mon Mar 05  2012</v>
      </c>
      <c r="D33" s="5" t="str">
        <f t="shared" si="1"/>
        <v xml:space="preserve"> Mar 05 2012</v>
      </c>
      <c r="E33" s="7">
        <v>142.5</v>
      </c>
      <c r="F33" s="4" t="s">
        <v>23</v>
      </c>
      <c r="L33" s="16" t="s">
        <v>352</v>
      </c>
      <c r="M33" s="37">
        <f>MEDIAN(E$2:E$33)</f>
        <v>142.625</v>
      </c>
      <c r="O33" s="16" t="s">
        <v>364</v>
      </c>
      <c r="P33" s="31">
        <f>VARP(E$2:E$33)</f>
        <v>2.702880859375</v>
      </c>
    </row>
    <row r="34" spans="1:16">
      <c r="L34" s="16" t="s">
        <v>353</v>
      </c>
      <c r="M34" s="37">
        <f>MODE(E$2:E$33)</f>
        <v>142</v>
      </c>
      <c r="O34" s="16" t="s">
        <v>365</v>
      </c>
      <c r="P34" s="37">
        <f>M28-P28</f>
        <v>1.3125</v>
      </c>
    </row>
    <row r="35" spans="1:16">
      <c r="L35" s="16" t="s">
        <v>354</v>
      </c>
      <c r="M35" s="37">
        <f>(M27-P27)/2</f>
        <v>3.5</v>
      </c>
      <c r="O35" s="16" t="s">
        <v>366</v>
      </c>
      <c r="P35" s="37">
        <f>M27-P27</f>
        <v>7</v>
      </c>
    </row>
    <row r="37" spans="1:16">
      <c r="H37" s="18" t="s">
        <v>21</v>
      </c>
      <c r="I37" s="18" t="s">
        <v>326</v>
      </c>
      <c r="J37" s="18" t="s">
        <v>338</v>
      </c>
      <c r="L37" s="18" t="s">
        <v>342</v>
      </c>
      <c r="M37" s="18" t="s">
        <v>343</v>
      </c>
    </row>
    <row r="38" spans="1:16">
      <c r="H38" s="16">
        <v>138</v>
      </c>
      <c r="I38" s="16">
        <f t="shared" ref="I38:I66" si="2">COUNTIF(E$2:E$33, H38)</f>
        <v>1</v>
      </c>
      <c r="J38" s="16">
        <f>H38*I38</f>
        <v>138</v>
      </c>
      <c r="L38" s="17">
        <f>H38-K$67</f>
        <v>-4.234375</v>
      </c>
      <c r="M38" s="17">
        <f>L38*L38</f>
        <v>17.929931640625</v>
      </c>
    </row>
    <row r="39" spans="1:16">
      <c r="H39" s="16">
        <v>138.25</v>
      </c>
      <c r="I39" s="16">
        <f t="shared" si="2"/>
        <v>0</v>
      </c>
      <c r="J39" s="16">
        <f t="shared" ref="J39:J66" si="3">H39*I39</f>
        <v>0</v>
      </c>
      <c r="L39" s="17">
        <f t="shared" ref="L39:L66" si="4">H39-K$67</f>
        <v>-3.984375</v>
      </c>
      <c r="M39" s="17">
        <f t="shared" ref="M39:M66" si="5">L39*L39</f>
        <v>15.875244140625</v>
      </c>
    </row>
    <row r="40" spans="1:16">
      <c r="H40" s="16">
        <v>138.5</v>
      </c>
      <c r="I40" s="16">
        <f t="shared" si="2"/>
        <v>0</v>
      </c>
      <c r="J40" s="16">
        <f t="shared" si="3"/>
        <v>0</v>
      </c>
      <c r="L40" s="17">
        <f t="shared" si="4"/>
        <v>-3.734375</v>
      </c>
      <c r="M40" s="17">
        <f t="shared" si="5"/>
        <v>13.945556640625</v>
      </c>
    </row>
    <row r="41" spans="1:16">
      <c r="H41" s="16">
        <v>138.75</v>
      </c>
      <c r="I41" s="16">
        <f t="shared" si="2"/>
        <v>0</v>
      </c>
      <c r="J41" s="16">
        <f t="shared" si="3"/>
        <v>0</v>
      </c>
      <c r="L41" s="17">
        <f t="shared" si="4"/>
        <v>-3.484375</v>
      </c>
      <c r="M41" s="17">
        <f t="shared" si="5"/>
        <v>12.140869140625</v>
      </c>
    </row>
    <row r="42" spans="1:16">
      <c r="H42" s="16">
        <v>139</v>
      </c>
      <c r="I42" s="16">
        <f t="shared" si="2"/>
        <v>0</v>
      </c>
      <c r="J42" s="16">
        <f t="shared" si="3"/>
        <v>0</v>
      </c>
      <c r="L42" s="17">
        <f t="shared" si="4"/>
        <v>-3.234375</v>
      </c>
      <c r="M42" s="17">
        <f t="shared" si="5"/>
        <v>10.461181640625</v>
      </c>
    </row>
    <row r="43" spans="1:16">
      <c r="H43" s="16">
        <v>139.25</v>
      </c>
      <c r="I43" s="16">
        <f t="shared" si="2"/>
        <v>1</v>
      </c>
      <c r="J43" s="16">
        <f t="shared" si="3"/>
        <v>139.25</v>
      </c>
      <c r="L43" s="17">
        <f t="shared" si="4"/>
        <v>-2.984375</v>
      </c>
      <c r="M43" s="17">
        <f t="shared" si="5"/>
        <v>8.906494140625</v>
      </c>
    </row>
    <row r="44" spans="1:16">
      <c r="H44" s="16">
        <v>139.5</v>
      </c>
      <c r="I44" s="16">
        <f t="shared" si="2"/>
        <v>1</v>
      </c>
      <c r="J44" s="16">
        <f t="shared" si="3"/>
        <v>139.5</v>
      </c>
      <c r="L44" s="17">
        <f t="shared" si="4"/>
        <v>-2.734375</v>
      </c>
      <c r="M44" s="17">
        <f t="shared" si="5"/>
        <v>7.476806640625</v>
      </c>
    </row>
    <row r="45" spans="1:16">
      <c r="H45" s="16">
        <v>139.75</v>
      </c>
      <c r="I45" s="16">
        <f t="shared" si="2"/>
        <v>1</v>
      </c>
      <c r="J45" s="16">
        <f t="shared" si="3"/>
        <v>139.75</v>
      </c>
      <c r="L45" s="17">
        <f t="shared" si="4"/>
        <v>-2.484375</v>
      </c>
      <c r="M45" s="17">
        <f t="shared" si="5"/>
        <v>6.172119140625</v>
      </c>
    </row>
    <row r="46" spans="1:16">
      <c r="H46" s="16">
        <v>140</v>
      </c>
      <c r="I46" s="16">
        <f t="shared" si="2"/>
        <v>1</v>
      </c>
      <c r="J46" s="16">
        <f t="shared" si="3"/>
        <v>140</v>
      </c>
      <c r="L46" s="17">
        <f t="shared" si="4"/>
        <v>-2.234375</v>
      </c>
      <c r="M46" s="17">
        <f t="shared" si="5"/>
        <v>4.992431640625</v>
      </c>
    </row>
    <row r="47" spans="1:16">
      <c r="H47" s="16">
        <v>140.25</v>
      </c>
      <c r="I47" s="16">
        <f t="shared" si="2"/>
        <v>1</v>
      </c>
      <c r="J47" s="16">
        <f t="shared" si="3"/>
        <v>140.25</v>
      </c>
      <c r="L47" s="17">
        <f t="shared" si="4"/>
        <v>-1.984375</v>
      </c>
      <c r="M47" s="17">
        <f t="shared" si="5"/>
        <v>3.937744140625</v>
      </c>
    </row>
    <row r="48" spans="1:16">
      <c r="H48" s="16">
        <v>140.5</v>
      </c>
      <c r="I48" s="16">
        <f t="shared" si="2"/>
        <v>0</v>
      </c>
      <c r="J48" s="16">
        <f t="shared" si="3"/>
        <v>0</v>
      </c>
      <c r="L48" s="17">
        <f t="shared" si="4"/>
        <v>-1.734375</v>
      </c>
      <c r="M48" s="17">
        <f t="shared" si="5"/>
        <v>3.008056640625</v>
      </c>
    </row>
    <row r="49" spans="8:13">
      <c r="H49" s="16">
        <v>140.75</v>
      </c>
      <c r="I49" s="16">
        <f t="shared" si="2"/>
        <v>0</v>
      </c>
      <c r="J49" s="16">
        <f t="shared" si="3"/>
        <v>0</v>
      </c>
      <c r="L49" s="17">
        <f t="shared" si="4"/>
        <v>-1.484375</v>
      </c>
      <c r="M49" s="17">
        <f t="shared" si="5"/>
        <v>2.203369140625</v>
      </c>
    </row>
    <row r="50" spans="8:13">
      <c r="H50" s="16">
        <v>141</v>
      </c>
      <c r="I50" s="16">
        <f t="shared" si="2"/>
        <v>2</v>
      </c>
      <c r="J50" s="16">
        <f t="shared" si="3"/>
        <v>282</v>
      </c>
      <c r="L50" s="17">
        <f t="shared" si="4"/>
        <v>-1.234375</v>
      </c>
      <c r="M50" s="17">
        <f t="shared" si="5"/>
        <v>1.523681640625</v>
      </c>
    </row>
    <row r="51" spans="8:13">
      <c r="H51" s="16">
        <v>141.25</v>
      </c>
      <c r="I51" s="16">
        <f t="shared" si="2"/>
        <v>0</v>
      </c>
      <c r="J51" s="16">
        <f t="shared" si="3"/>
        <v>0</v>
      </c>
      <c r="L51" s="17">
        <f t="shared" si="4"/>
        <v>-0.984375</v>
      </c>
      <c r="M51" s="17">
        <f t="shared" si="5"/>
        <v>0.968994140625</v>
      </c>
    </row>
    <row r="52" spans="8:13">
      <c r="H52" s="16">
        <v>141.5</v>
      </c>
      <c r="I52" s="16">
        <f t="shared" si="2"/>
        <v>0</v>
      </c>
      <c r="J52" s="16">
        <f t="shared" si="3"/>
        <v>0</v>
      </c>
      <c r="L52" s="17">
        <f t="shared" si="4"/>
        <v>-0.734375</v>
      </c>
      <c r="M52" s="17">
        <f t="shared" si="5"/>
        <v>0.539306640625</v>
      </c>
    </row>
    <row r="53" spans="8:13">
      <c r="H53" s="16">
        <v>141.75</v>
      </c>
      <c r="I53" s="16">
        <f t="shared" si="2"/>
        <v>0</v>
      </c>
      <c r="J53" s="16">
        <f t="shared" si="3"/>
        <v>0</v>
      </c>
      <c r="L53" s="17">
        <f t="shared" si="4"/>
        <v>-0.484375</v>
      </c>
      <c r="M53" s="17">
        <f t="shared" si="5"/>
        <v>0.234619140625</v>
      </c>
    </row>
    <row r="54" spans="8:13">
      <c r="H54" s="16">
        <v>142</v>
      </c>
      <c r="I54" s="16">
        <f t="shared" si="2"/>
        <v>6</v>
      </c>
      <c r="J54" s="16">
        <f t="shared" si="3"/>
        <v>852</v>
      </c>
      <c r="L54" s="17">
        <f t="shared" si="4"/>
        <v>-0.234375</v>
      </c>
      <c r="M54" s="17">
        <f t="shared" si="5"/>
        <v>5.4931640625E-2</v>
      </c>
    </row>
    <row r="55" spans="8:13">
      <c r="H55" s="16">
        <v>142.25</v>
      </c>
      <c r="I55" s="16">
        <f t="shared" si="2"/>
        <v>0</v>
      </c>
      <c r="J55" s="16">
        <f t="shared" si="3"/>
        <v>0</v>
      </c>
      <c r="L55" s="17">
        <f t="shared" si="4"/>
        <v>1.5625E-2</v>
      </c>
      <c r="M55" s="17">
        <f t="shared" si="5"/>
        <v>2.44140625E-4</v>
      </c>
    </row>
    <row r="56" spans="8:13">
      <c r="H56" s="16">
        <v>142.5</v>
      </c>
      <c r="I56" s="16">
        <f t="shared" si="2"/>
        <v>2</v>
      </c>
      <c r="J56" s="16">
        <f t="shared" si="3"/>
        <v>285</v>
      </c>
      <c r="L56" s="17">
        <f t="shared" si="4"/>
        <v>0.265625</v>
      </c>
      <c r="M56" s="17">
        <f t="shared" si="5"/>
        <v>7.0556640625E-2</v>
      </c>
    </row>
    <row r="57" spans="8:13">
      <c r="H57" s="16">
        <v>142.75</v>
      </c>
      <c r="I57" s="16">
        <f t="shared" si="2"/>
        <v>3</v>
      </c>
      <c r="J57" s="16">
        <f t="shared" si="3"/>
        <v>428.25</v>
      </c>
      <c r="L57" s="17">
        <f t="shared" si="4"/>
        <v>0.515625</v>
      </c>
      <c r="M57" s="17">
        <f t="shared" si="5"/>
        <v>0.265869140625</v>
      </c>
    </row>
    <row r="58" spans="8:13">
      <c r="H58" s="16">
        <v>143</v>
      </c>
      <c r="I58" s="16">
        <f t="shared" si="2"/>
        <v>5</v>
      </c>
      <c r="J58" s="16">
        <f t="shared" si="3"/>
        <v>715</v>
      </c>
      <c r="L58" s="17">
        <f t="shared" si="4"/>
        <v>0.765625</v>
      </c>
      <c r="M58" s="17">
        <f t="shared" si="5"/>
        <v>0.586181640625</v>
      </c>
    </row>
    <row r="59" spans="8:13">
      <c r="H59" s="16">
        <v>143.25</v>
      </c>
      <c r="I59" s="16">
        <f t="shared" si="2"/>
        <v>1</v>
      </c>
      <c r="J59" s="16">
        <f t="shared" si="3"/>
        <v>143.25</v>
      </c>
      <c r="L59" s="17">
        <f t="shared" si="4"/>
        <v>1.015625</v>
      </c>
      <c r="M59" s="17">
        <f t="shared" si="5"/>
        <v>1.031494140625</v>
      </c>
    </row>
    <row r="60" spans="8:13">
      <c r="H60" s="16">
        <v>143.5</v>
      </c>
      <c r="I60" s="16">
        <f t="shared" si="2"/>
        <v>2</v>
      </c>
      <c r="J60" s="16">
        <f t="shared" si="3"/>
        <v>287</v>
      </c>
      <c r="L60" s="17">
        <f t="shared" si="4"/>
        <v>1.265625</v>
      </c>
      <c r="M60" s="17">
        <f t="shared" si="5"/>
        <v>1.601806640625</v>
      </c>
    </row>
    <row r="61" spans="8:13">
      <c r="H61" s="16">
        <v>143.75</v>
      </c>
      <c r="I61" s="16">
        <f t="shared" si="2"/>
        <v>0</v>
      </c>
      <c r="J61" s="16">
        <f t="shared" si="3"/>
        <v>0</v>
      </c>
      <c r="L61" s="17">
        <f t="shared" si="4"/>
        <v>1.515625</v>
      </c>
      <c r="M61" s="17">
        <f t="shared" si="5"/>
        <v>2.297119140625</v>
      </c>
    </row>
    <row r="62" spans="8:13">
      <c r="H62" s="16">
        <v>144</v>
      </c>
      <c r="I62" s="16">
        <f t="shared" si="2"/>
        <v>2</v>
      </c>
      <c r="J62" s="16">
        <f t="shared" si="3"/>
        <v>288</v>
      </c>
      <c r="L62" s="17">
        <f t="shared" si="4"/>
        <v>1.765625</v>
      </c>
      <c r="M62" s="17">
        <f t="shared" si="5"/>
        <v>3.117431640625</v>
      </c>
    </row>
    <row r="63" spans="8:13">
      <c r="H63" s="16">
        <v>144.25</v>
      </c>
      <c r="I63" s="16">
        <f t="shared" si="2"/>
        <v>1</v>
      </c>
      <c r="J63" s="16">
        <f t="shared" si="3"/>
        <v>144.25</v>
      </c>
      <c r="L63" s="17">
        <f t="shared" si="4"/>
        <v>2.015625</v>
      </c>
      <c r="M63" s="17">
        <f t="shared" si="5"/>
        <v>4.062744140625</v>
      </c>
    </row>
    <row r="64" spans="8:13">
      <c r="H64" s="16">
        <v>144.5</v>
      </c>
      <c r="I64" s="16">
        <f t="shared" si="2"/>
        <v>0</v>
      </c>
      <c r="J64" s="16">
        <f t="shared" si="3"/>
        <v>0</v>
      </c>
      <c r="L64" s="17">
        <f t="shared" si="4"/>
        <v>2.265625</v>
      </c>
      <c r="M64" s="17">
        <f t="shared" si="5"/>
        <v>5.133056640625</v>
      </c>
    </row>
    <row r="65" spans="8:14">
      <c r="H65" s="16">
        <v>144.75</v>
      </c>
      <c r="I65" s="16">
        <f t="shared" si="2"/>
        <v>0</v>
      </c>
      <c r="J65" s="16">
        <f t="shared" si="3"/>
        <v>0</v>
      </c>
      <c r="L65" s="17">
        <f t="shared" si="4"/>
        <v>2.515625</v>
      </c>
      <c r="M65" s="17">
        <f t="shared" si="5"/>
        <v>6.328369140625</v>
      </c>
    </row>
    <row r="66" spans="8:14">
      <c r="H66" s="16">
        <v>145</v>
      </c>
      <c r="I66" s="38">
        <f t="shared" si="2"/>
        <v>2</v>
      </c>
      <c r="J66" s="38">
        <f t="shared" si="3"/>
        <v>290</v>
      </c>
      <c r="L66" s="17">
        <f t="shared" si="4"/>
        <v>2.765625</v>
      </c>
      <c r="M66" s="39">
        <f t="shared" si="5"/>
        <v>7.648681640625</v>
      </c>
    </row>
    <row r="67" spans="8:14">
      <c r="I67" s="25">
        <f>SUM(I38:I66)</f>
        <v>32</v>
      </c>
      <c r="J67" s="21">
        <f>SUM(J38:J66)</f>
        <v>4551.5</v>
      </c>
      <c r="K67" s="21">
        <f>J67/I67</f>
        <v>142.234375</v>
      </c>
      <c r="M67" s="21">
        <f>SUM(M38:M66)</f>
        <v>142.514892578125</v>
      </c>
      <c r="N67" s="21">
        <f>SQRT(M67)</f>
        <v>11.93796015147165</v>
      </c>
    </row>
    <row r="68" spans="8:14">
      <c r="I68" s="50" t="s">
        <v>368</v>
      </c>
      <c r="J68" s="50" t="s">
        <v>340</v>
      </c>
      <c r="K68" s="50" t="s">
        <v>341</v>
      </c>
      <c r="M68" s="18" t="s">
        <v>344</v>
      </c>
      <c r="N68" s="18" t="s">
        <v>345</v>
      </c>
    </row>
    <row r="69" spans="8:14">
      <c r="I69" s="50"/>
      <c r="J69" s="50"/>
      <c r="K69" s="50"/>
    </row>
  </sheetData>
  <mergeCells count="15">
    <mergeCell ref="H11:M11"/>
    <mergeCell ref="H1:M1"/>
    <mergeCell ref="H4:M4"/>
    <mergeCell ref="H5:M5"/>
    <mergeCell ref="H6:M6"/>
    <mergeCell ref="H9:M9"/>
    <mergeCell ref="H10:M10"/>
    <mergeCell ref="I68:I69"/>
    <mergeCell ref="J68:J69"/>
    <mergeCell ref="K68:K69"/>
    <mergeCell ref="S13:Z13"/>
    <mergeCell ref="K13:P13"/>
    <mergeCell ref="L26:P26"/>
    <mergeCell ref="L31:M31"/>
    <mergeCell ref="O31:P31"/>
  </mergeCells>
  <printOptions horizontalCentered="1"/>
  <pageMargins left="0.5" right="0.5" top="0.75" bottom="0.75" header="0.3" footer="0.3"/>
  <pageSetup orientation="portrait" verticalDpi="0" r:id="rId1"/>
  <headerFooter>
    <oddHeader>&amp;L&amp;"-,Bold"&amp;14Paul C. King&amp;C&amp;"-,Bold"&amp;14Project 1&amp;R&amp;"-,Bold Italic"&amp;14Math 1372 Spring 2012</oddHeader>
    <oddFooter>&amp;L&amp;"-,Bold"&amp;14&amp;A&amp;R&amp;"-,Bold Italic"&amp;12Printed  &amp;D &amp;T</oddFooter>
  </headerFooter>
  <drawing r:id="rId2"/>
</worksheet>
</file>

<file path=xl/worksheets/sheet6.xml><?xml version="1.0" encoding="utf-8"?>
<worksheet xmlns="http://schemas.openxmlformats.org/spreadsheetml/2006/main" xmlns:r="http://schemas.openxmlformats.org/officeDocument/2006/relationships">
  <dimension ref="A1:B7"/>
  <sheetViews>
    <sheetView workbookViewId="0">
      <selection sqref="A1:I11"/>
    </sheetView>
  </sheetViews>
  <sheetFormatPr defaultRowHeight="15"/>
  <sheetData>
    <row r="1" spans="1:2">
      <c r="A1" s="13" t="s">
        <v>324</v>
      </c>
      <c r="B1" s="13" t="s">
        <v>326</v>
      </c>
    </row>
    <row r="2" spans="1:2">
      <c r="A2" s="11">
        <v>30</v>
      </c>
      <c r="B2" s="11">
        <v>18</v>
      </c>
    </row>
    <row r="3" spans="1:2">
      <c r="A3" s="11">
        <v>36</v>
      </c>
      <c r="B3" s="11">
        <v>0</v>
      </c>
    </row>
    <row r="4" spans="1:2">
      <c r="A4" s="11">
        <v>42</v>
      </c>
      <c r="B4" s="11">
        <v>0</v>
      </c>
    </row>
    <row r="5" spans="1:2">
      <c r="A5" s="11">
        <v>48</v>
      </c>
      <c r="B5" s="11">
        <v>0</v>
      </c>
    </row>
    <row r="6" spans="1:2">
      <c r="A6" s="11">
        <v>54</v>
      </c>
      <c r="B6" s="11">
        <v>0</v>
      </c>
    </row>
    <row r="7" spans="1:2" ht="15.75" thickBot="1">
      <c r="A7" s="12" t="s">
        <v>325</v>
      </c>
      <c r="B7" s="12">
        <v>13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R284"/>
  <sheetViews>
    <sheetView workbookViewId="0">
      <pane ySplit="1" topLeftCell="A17" activePane="bottomLeft" state="frozen"/>
      <selection pane="bottomLeft" activeCell="J41" sqref="J41"/>
    </sheetView>
  </sheetViews>
  <sheetFormatPr defaultRowHeight="15"/>
  <cols>
    <col min="1" max="1" width="11.28515625" style="1" bestFit="1" customWidth="1"/>
    <col min="2" max="2" width="26.42578125" style="1" hidden="1" customWidth="1"/>
    <col min="3" max="3" width="17.5703125" style="1" hidden="1" customWidth="1"/>
    <col min="4" max="4" width="15.140625" style="1" bestFit="1" customWidth="1"/>
    <col min="5" max="5" width="12.5703125" style="1" bestFit="1" customWidth="1"/>
    <col min="6" max="6" width="12.5703125" style="1" customWidth="1"/>
    <col min="7" max="7" width="11.42578125" style="1" customWidth="1"/>
    <col min="8" max="8" width="8.85546875" style="1" customWidth="1"/>
    <col min="9" max="9" width="9.140625" style="1"/>
    <col min="10" max="10" width="14" style="1" customWidth="1"/>
    <col min="11" max="13" width="9.140625" style="1"/>
    <col min="14" max="14" width="16.5703125" style="1" customWidth="1"/>
    <col min="15" max="16384" width="9.140625" style="1"/>
  </cols>
  <sheetData>
    <row r="1" spans="1:14" ht="49.5" customHeight="1">
      <c r="A1" s="3" t="s">
        <v>282</v>
      </c>
      <c r="B1" s="3" t="s">
        <v>285</v>
      </c>
      <c r="C1" s="3" t="s">
        <v>301</v>
      </c>
      <c r="D1" s="3" t="s">
        <v>300</v>
      </c>
      <c r="E1" s="3" t="s">
        <v>320</v>
      </c>
      <c r="F1" s="3"/>
      <c r="G1" s="3" t="s">
        <v>302</v>
      </c>
      <c r="I1" s="44" t="s">
        <v>303</v>
      </c>
      <c r="J1" s="45"/>
      <c r="K1" s="45"/>
      <c r="L1" s="45"/>
      <c r="M1" s="45"/>
      <c r="N1" s="46"/>
    </row>
    <row r="2" spans="1:14">
      <c r="A2" s="4" t="s">
        <v>8</v>
      </c>
      <c r="B2" s="4" t="s">
        <v>266</v>
      </c>
      <c r="C2" s="5" t="str">
        <f t="shared" ref="C2:C33" si="0">LEFT(B2, 11) &amp; " " &amp; RIGHT(B2, 4)</f>
        <v>Fri Feb 03  2012</v>
      </c>
      <c r="D2" s="5" t="str">
        <f t="shared" ref="D2:D33" si="1">MID(B2, 4,7) &amp; " " &amp; RIGHT(B2, 4)</f>
        <v xml:space="preserve"> Feb 03 2012</v>
      </c>
      <c r="E2" s="4">
        <v>60</v>
      </c>
      <c r="F2" s="4"/>
      <c r="G2" s="4" t="s">
        <v>7</v>
      </c>
    </row>
    <row r="3" spans="1:14">
      <c r="A3" s="4" t="s">
        <v>8</v>
      </c>
      <c r="B3" s="4" t="s">
        <v>266</v>
      </c>
      <c r="C3" s="5" t="str">
        <f t="shared" si="0"/>
        <v>Fri Feb 03  2012</v>
      </c>
      <c r="D3" s="5" t="str">
        <f t="shared" si="1"/>
        <v xml:space="preserve"> Feb 03 2012</v>
      </c>
      <c r="E3" s="4">
        <v>60</v>
      </c>
      <c r="F3" s="4"/>
      <c r="G3" s="4" t="s">
        <v>7</v>
      </c>
    </row>
    <row r="4" spans="1:14" ht="15.75" customHeight="1">
      <c r="A4" s="4" t="s">
        <v>8</v>
      </c>
      <c r="B4" s="4" t="s">
        <v>243</v>
      </c>
      <c r="C4" s="5" t="str">
        <f t="shared" si="0"/>
        <v>Mon Feb 06  2012</v>
      </c>
      <c r="D4" s="5" t="str">
        <f t="shared" si="1"/>
        <v xml:space="preserve"> Feb 06 2012</v>
      </c>
      <c r="E4" s="4">
        <v>30</v>
      </c>
      <c r="F4" s="4"/>
      <c r="G4" s="4" t="s">
        <v>7</v>
      </c>
      <c r="I4" s="47" t="s">
        <v>306</v>
      </c>
      <c r="J4" s="48"/>
      <c r="K4" s="48"/>
      <c r="L4" s="48"/>
      <c r="M4" s="48"/>
      <c r="N4" s="49"/>
    </row>
    <row r="5" spans="1:14" ht="15.75">
      <c r="A5" s="4" t="s">
        <v>8</v>
      </c>
      <c r="B5" s="4" t="s">
        <v>243</v>
      </c>
      <c r="C5" s="5" t="str">
        <f t="shared" si="0"/>
        <v>Mon Feb 06  2012</v>
      </c>
      <c r="D5" s="5" t="str">
        <f t="shared" si="1"/>
        <v xml:space="preserve"> Feb 06 2012</v>
      </c>
      <c r="E5" s="4">
        <v>30</v>
      </c>
      <c r="F5" s="4"/>
      <c r="G5" s="4" t="s">
        <v>7</v>
      </c>
      <c r="I5" s="41" t="s">
        <v>304</v>
      </c>
      <c r="J5" s="42"/>
      <c r="K5" s="42"/>
      <c r="L5" s="42"/>
      <c r="M5" s="42"/>
      <c r="N5" s="43"/>
    </row>
    <row r="6" spans="1:14" ht="15.75">
      <c r="A6" s="4" t="s">
        <v>8</v>
      </c>
      <c r="B6" s="4" t="s">
        <v>235</v>
      </c>
      <c r="C6" s="5" t="str">
        <f t="shared" si="0"/>
        <v>Tue Feb 07  2012</v>
      </c>
      <c r="D6" s="5" t="str">
        <f t="shared" si="1"/>
        <v xml:space="preserve"> Feb 07 2012</v>
      </c>
      <c r="E6" s="4">
        <v>30</v>
      </c>
      <c r="F6" s="4"/>
      <c r="G6" s="4" t="s">
        <v>7</v>
      </c>
      <c r="I6" s="41" t="s">
        <v>305</v>
      </c>
      <c r="J6" s="42"/>
      <c r="K6" s="42"/>
      <c r="L6" s="42"/>
      <c r="M6" s="42"/>
      <c r="N6" s="43"/>
    </row>
    <row r="7" spans="1:14">
      <c r="A7" s="4" t="s">
        <v>8</v>
      </c>
      <c r="B7" s="4" t="s">
        <v>235</v>
      </c>
      <c r="C7" s="5" t="str">
        <f t="shared" si="0"/>
        <v>Tue Feb 07  2012</v>
      </c>
      <c r="D7" s="5" t="str">
        <f t="shared" si="1"/>
        <v xml:space="preserve"> Feb 07 2012</v>
      </c>
      <c r="E7" s="4">
        <v>30</v>
      </c>
      <c r="F7" s="4"/>
      <c r="G7" s="4" t="s">
        <v>7</v>
      </c>
    </row>
    <row r="8" spans="1:14">
      <c r="A8" s="4" t="s">
        <v>8</v>
      </c>
      <c r="B8" s="4" t="s">
        <v>219</v>
      </c>
      <c r="C8" s="5" t="str">
        <f t="shared" si="0"/>
        <v>Thu Feb 09  2012</v>
      </c>
      <c r="D8" s="5" t="str">
        <f t="shared" si="1"/>
        <v xml:space="preserve"> Feb 09 2012</v>
      </c>
      <c r="E8" s="4">
        <v>30</v>
      </c>
      <c r="F8" s="4"/>
      <c r="G8" s="4" t="s">
        <v>7</v>
      </c>
    </row>
    <row r="9" spans="1:14" ht="15.75">
      <c r="A9" s="4" t="s">
        <v>8</v>
      </c>
      <c r="B9" s="4" t="s">
        <v>219</v>
      </c>
      <c r="C9" s="5" t="str">
        <f t="shared" si="0"/>
        <v>Thu Feb 09  2012</v>
      </c>
      <c r="D9" s="5" t="str">
        <f t="shared" si="1"/>
        <v xml:space="preserve"> Feb 09 2012</v>
      </c>
      <c r="E9" s="4">
        <v>30</v>
      </c>
      <c r="F9" s="4"/>
      <c r="G9" s="4" t="s">
        <v>7</v>
      </c>
      <c r="I9" s="47" t="s">
        <v>307</v>
      </c>
      <c r="J9" s="48"/>
      <c r="K9" s="48"/>
      <c r="L9" s="48"/>
      <c r="M9" s="48"/>
      <c r="N9" s="49"/>
    </row>
    <row r="10" spans="1:14" ht="15.75">
      <c r="A10" s="4" t="s">
        <v>8</v>
      </c>
      <c r="B10" s="4" t="s">
        <v>210</v>
      </c>
      <c r="C10" s="5" t="str">
        <f t="shared" si="0"/>
        <v>Fri Feb 10  2012</v>
      </c>
      <c r="D10" s="5" t="str">
        <f t="shared" si="1"/>
        <v xml:space="preserve"> Feb 10 2012</v>
      </c>
      <c r="E10" s="4">
        <v>60</v>
      </c>
      <c r="F10" s="4"/>
      <c r="G10" s="4" t="s">
        <v>7</v>
      </c>
      <c r="I10" s="41" t="s">
        <v>309</v>
      </c>
      <c r="J10" s="42"/>
      <c r="K10" s="42"/>
      <c r="L10" s="42"/>
      <c r="M10" s="42"/>
      <c r="N10" s="43"/>
    </row>
    <row r="11" spans="1:14" ht="15.75" customHeight="1">
      <c r="A11" s="4" t="s">
        <v>8</v>
      </c>
      <c r="B11" s="4" t="s">
        <v>210</v>
      </c>
      <c r="C11" s="5" t="str">
        <f t="shared" si="0"/>
        <v>Fri Feb 10  2012</v>
      </c>
      <c r="D11" s="5" t="str">
        <f t="shared" si="1"/>
        <v xml:space="preserve"> Feb 10 2012</v>
      </c>
      <c r="E11" s="4">
        <v>60</v>
      </c>
      <c r="F11" s="4"/>
      <c r="G11" s="4" t="s">
        <v>7</v>
      </c>
      <c r="I11" s="57" t="s">
        <v>310</v>
      </c>
      <c r="J11" s="57"/>
      <c r="K11" s="57"/>
      <c r="L11" s="57"/>
      <c r="M11" s="57"/>
      <c r="N11" s="57"/>
    </row>
    <row r="12" spans="1:14">
      <c r="A12" s="4" t="s">
        <v>8</v>
      </c>
      <c r="B12" s="4" t="s">
        <v>180</v>
      </c>
      <c r="C12" s="5" t="str">
        <f t="shared" si="0"/>
        <v>Tue Feb 14  2012</v>
      </c>
      <c r="D12" s="5" t="str">
        <f t="shared" si="1"/>
        <v xml:space="preserve"> Feb 14 2012</v>
      </c>
      <c r="E12" s="4">
        <v>30</v>
      </c>
      <c r="F12" s="4"/>
      <c r="G12" s="4" t="s">
        <v>7</v>
      </c>
      <c r="I12" s="57"/>
      <c r="J12" s="57"/>
      <c r="K12" s="57"/>
      <c r="L12" s="57"/>
      <c r="M12" s="57"/>
      <c r="N12" s="57"/>
    </row>
    <row r="13" spans="1:14" ht="15" customHeight="1">
      <c r="A13" s="4" t="s">
        <v>8</v>
      </c>
      <c r="B13" s="4" t="s">
        <v>180</v>
      </c>
      <c r="C13" s="5" t="str">
        <f t="shared" si="0"/>
        <v>Tue Feb 14  2012</v>
      </c>
      <c r="D13" s="5" t="str">
        <f t="shared" si="1"/>
        <v xml:space="preserve"> Feb 14 2012</v>
      </c>
      <c r="E13" s="4">
        <v>30</v>
      </c>
      <c r="F13" s="4"/>
      <c r="G13" s="4" t="s">
        <v>7</v>
      </c>
      <c r="I13" s="57" t="s">
        <v>312</v>
      </c>
      <c r="J13" s="57"/>
      <c r="K13" s="57"/>
      <c r="L13" s="57"/>
      <c r="M13" s="57"/>
      <c r="N13" s="57"/>
    </row>
    <row r="14" spans="1:14" ht="15" customHeight="1">
      <c r="A14" s="4" t="s">
        <v>8</v>
      </c>
      <c r="B14" s="4" t="s">
        <v>171</v>
      </c>
      <c r="C14" s="5" t="str">
        <f t="shared" si="0"/>
        <v>Wed Feb 15  2012</v>
      </c>
      <c r="D14" s="5" t="str">
        <f t="shared" si="1"/>
        <v xml:space="preserve"> Feb 15 2012</v>
      </c>
      <c r="E14" s="4">
        <v>60</v>
      </c>
      <c r="F14" s="4"/>
      <c r="G14" s="4" t="s">
        <v>7</v>
      </c>
      <c r="I14" s="57"/>
      <c r="J14" s="57"/>
      <c r="K14" s="57"/>
      <c r="L14" s="57"/>
      <c r="M14" s="57"/>
      <c r="N14" s="57"/>
    </row>
    <row r="15" spans="1:14">
      <c r="A15" s="4" t="s">
        <v>8</v>
      </c>
      <c r="B15" s="4" t="s">
        <v>171</v>
      </c>
      <c r="C15" s="5" t="str">
        <f t="shared" si="0"/>
        <v>Wed Feb 15  2012</v>
      </c>
      <c r="D15" s="5" t="str">
        <f t="shared" si="1"/>
        <v xml:space="preserve"> Feb 15 2012</v>
      </c>
      <c r="E15" s="4">
        <v>60</v>
      </c>
      <c r="F15" s="4"/>
      <c r="G15" s="4" t="s">
        <v>7</v>
      </c>
      <c r="I15" s="57"/>
      <c r="J15" s="57"/>
      <c r="K15" s="57"/>
      <c r="L15" s="57"/>
      <c r="M15" s="57"/>
      <c r="N15" s="57"/>
    </row>
    <row r="16" spans="1:14" ht="15.75" thickBot="1">
      <c r="A16" s="4" t="s">
        <v>8</v>
      </c>
      <c r="B16" s="4" t="s">
        <v>163</v>
      </c>
      <c r="C16" s="5" t="str">
        <f t="shared" si="0"/>
        <v>Thu Feb 16  2012</v>
      </c>
      <c r="D16" s="5" t="str">
        <f t="shared" si="1"/>
        <v xml:space="preserve"> Feb 16 2012</v>
      </c>
      <c r="E16" s="4">
        <v>30</v>
      </c>
      <c r="F16" s="4"/>
      <c r="G16" s="4" t="s">
        <v>7</v>
      </c>
    </row>
    <row r="17" spans="1:18">
      <c r="A17" s="4" t="s">
        <v>8</v>
      </c>
      <c r="B17" s="4" t="s">
        <v>154</v>
      </c>
      <c r="C17" s="5" t="str">
        <f t="shared" si="0"/>
        <v>Fri Feb 17  2012</v>
      </c>
      <c r="D17" s="5" t="str">
        <f t="shared" si="1"/>
        <v xml:space="preserve"> Feb 17 2012</v>
      </c>
      <c r="E17" s="4">
        <v>60</v>
      </c>
      <c r="F17" s="4"/>
      <c r="G17" s="4" t="s">
        <v>7</v>
      </c>
      <c r="I17" s="13" t="s">
        <v>324</v>
      </c>
      <c r="J17" s="13" t="s">
        <v>326</v>
      </c>
      <c r="K17"/>
      <c r="L17" s="56" t="s">
        <v>374</v>
      </c>
      <c r="M17" s="56"/>
      <c r="N17" s="56"/>
      <c r="O17" s="56"/>
      <c r="P17" s="56"/>
      <c r="Q17" s="56"/>
      <c r="R17"/>
    </row>
    <row r="18" spans="1:18">
      <c r="A18" s="4" t="s">
        <v>8</v>
      </c>
      <c r="B18" s="4" t="s">
        <v>154</v>
      </c>
      <c r="C18" s="5" t="str">
        <f t="shared" si="0"/>
        <v>Fri Feb 17  2012</v>
      </c>
      <c r="D18" s="5" t="str">
        <f t="shared" si="1"/>
        <v xml:space="preserve"> Feb 17 2012</v>
      </c>
      <c r="E18" s="4">
        <v>60</v>
      </c>
      <c r="F18" s="4"/>
      <c r="G18" s="4" t="s">
        <v>7</v>
      </c>
      <c r="I18" s="11">
        <v>30</v>
      </c>
      <c r="J18" s="11">
        <v>18</v>
      </c>
      <c r="K18"/>
      <c r="L18" s="40"/>
      <c r="M18" s="40"/>
      <c r="N18" s="40"/>
      <c r="O18" s="40"/>
      <c r="P18" s="40"/>
      <c r="Q18" s="40"/>
      <c r="R18"/>
    </row>
    <row r="19" spans="1:18">
      <c r="A19" s="4" t="s">
        <v>8</v>
      </c>
      <c r="B19" s="4" t="s">
        <v>124</v>
      </c>
      <c r="C19" s="5" t="str">
        <f t="shared" si="0"/>
        <v>Tue Feb 21  2012</v>
      </c>
      <c r="D19" s="5" t="str">
        <f t="shared" si="1"/>
        <v xml:space="preserve"> Feb 21 2012</v>
      </c>
      <c r="E19" s="4">
        <v>30</v>
      </c>
      <c r="F19" s="4"/>
      <c r="G19" s="4" t="s">
        <v>7</v>
      </c>
      <c r="I19" s="11">
        <v>36</v>
      </c>
      <c r="J19" s="11">
        <v>0</v>
      </c>
      <c r="K19"/>
      <c r="L19"/>
      <c r="M19"/>
      <c r="N19"/>
      <c r="O19"/>
      <c r="P19"/>
      <c r="Q19"/>
      <c r="R19"/>
    </row>
    <row r="20" spans="1:18">
      <c r="A20" s="4" t="s">
        <v>8</v>
      </c>
      <c r="B20" s="4" t="s">
        <v>124</v>
      </c>
      <c r="C20" s="5" t="str">
        <f t="shared" si="0"/>
        <v>Tue Feb 21  2012</v>
      </c>
      <c r="D20" s="5" t="str">
        <f t="shared" si="1"/>
        <v xml:space="preserve"> Feb 21 2012</v>
      </c>
      <c r="E20" s="4">
        <v>30</v>
      </c>
      <c r="F20" s="4"/>
      <c r="G20" s="4" t="s">
        <v>7</v>
      </c>
      <c r="I20" s="11">
        <v>42</v>
      </c>
      <c r="J20" s="11">
        <v>0</v>
      </c>
      <c r="K20"/>
      <c r="L20"/>
      <c r="M20"/>
      <c r="N20"/>
      <c r="O20"/>
      <c r="P20"/>
      <c r="Q20"/>
      <c r="R20"/>
    </row>
    <row r="21" spans="1:18">
      <c r="A21" s="4" t="s">
        <v>8</v>
      </c>
      <c r="B21" s="4" t="s">
        <v>116</v>
      </c>
      <c r="C21" s="5" t="str">
        <f t="shared" si="0"/>
        <v>Wed Feb 22  2012</v>
      </c>
      <c r="D21" s="5" t="str">
        <f t="shared" si="1"/>
        <v xml:space="preserve"> Feb 22 2012</v>
      </c>
      <c r="E21" s="4">
        <v>60</v>
      </c>
      <c r="F21" s="4"/>
      <c r="G21" s="4" t="s">
        <v>7</v>
      </c>
      <c r="I21" s="11">
        <v>48</v>
      </c>
      <c r="J21" s="11">
        <v>0</v>
      </c>
      <c r="K21"/>
      <c r="L21"/>
      <c r="M21"/>
      <c r="N21"/>
      <c r="O21"/>
      <c r="P21"/>
      <c r="Q21"/>
      <c r="R21"/>
    </row>
    <row r="22" spans="1:18">
      <c r="A22" s="4" t="s">
        <v>8</v>
      </c>
      <c r="B22" s="4" t="s">
        <v>116</v>
      </c>
      <c r="C22" s="5" t="str">
        <f t="shared" si="0"/>
        <v>Wed Feb 22  2012</v>
      </c>
      <c r="D22" s="5" t="str">
        <f t="shared" si="1"/>
        <v xml:space="preserve"> Feb 22 2012</v>
      </c>
      <c r="E22" s="4">
        <v>60</v>
      </c>
      <c r="F22" s="4"/>
      <c r="G22" s="4" t="s">
        <v>7</v>
      </c>
      <c r="I22" s="11">
        <v>54</v>
      </c>
      <c r="J22" s="11">
        <v>0</v>
      </c>
      <c r="K22"/>
      <c r="L22"/>
      <c r="M22"/>
      <c r="N22"/>
      <c r="O22"/>
      <c r="P22"/>
      <c r="Q22"/>
      <c r="R22"/>
    </row>
    <row r="23" spans="1:18" ht="15.75" thickBot="1">
      <c r="A23" s="4" t="s">
        <v>8</v>
      </c>
      <c r="B23" s="4" t="s">
        <v>109</v>
      </c>
      <c r="C23" s="5" t="str">
        <f t="shared" si="0"/>
        <v>Thu Feb 23  2012</v>
      </c>
      <c r="D23" s="5" t="str">
        <f t="shared" si="1"/>
        <v xml:space="preserve"> Feb 23 2012</v>
      </c>
      <c r="E23" s="4">
        <v>30</v>
      </c>
      <c r="F23" s="4"/>
      <c r="G23" s="4" t="s">
        <v>7</v>
      </c>
      <c r="I23" s="12" t="s">
        <v>325</v>
      </c>
      <c r="J23" s="12">
        <v>13</v>
      </c>
      <c r="K23"/>
      <c r="L23"/>
      <c r="M23"/>
      <c r="N23"/>
      <c r="O23"/>
      <c r="P23"/>
      <c r="Q23"/>
      <c r="R23"/>
    </row>
    <row r="24" spans="1:18">
      <c r="A24" s="4" t="s">
        <v>8</v>
      </c>
      <c r="B24" s="4" t="s">
        <v>109</v>
      </c>
      <c r="C24" s="5" t="str">
        <f t="shared" si="0"/>
        <v>Thu Feb 23  2012</v>
      </c>
      <c r="D24" s="5" t="str">
        <f t="shared" si="1"/>
        <v xml:space="preserve"> Feb 23 2012</v>
      </c>
      <c r="E24" s="4">
        <v>30</v>
      </c>
      <c r="F24" s="4"/>
      <c r="G24" s="4" t="s">
        <v>7</v>
      </c>
      <c r="I24"/>
      <c r="J24"/>
      <c r="K24"/>
      <c r="L24"/>
      <c r="M24"/>
      <c r="N24"/>
      <c r="O24"/>
      <c r="P24"/>
      <c r="Q24"/>
      <c r="R24"/>
    </row>
    <row r="25" spans="1:18">
      <c r="A25" s="4" t="s">
        <v>8</v>
      </c>
      <c r="B25" s="4" t="s">
        <v>101</v>
      </c>
      <c r="C25" s="5" t="str">
        <f t="shared" si="0"/>
        <v>Fri Feb 24  2012</v>
      </c>
      <c r="D25" s="5" t="str">
        <f t="shared" si="1"/>
        <v xml:space="preserve"> Feb 24 2012</v>
      </c>
      <c r="E25" s="4">
        <v>60</v>
      </c>
      <c r="F25" s="4"/>
      <c r="G25" s="4" t="s">
        <v>7</v>
      </c>
      <c r="I25"/>
      <c r="J25"/>
      <c r="K25"/>
      <c r="L25"/>
      <c r="M25"/>
      <c r="N25"/>
      <c r="O25"/>
      <c r="P25"/>
      <c r="Q25"/>
      <c r="R25"/>
    </row>
    <row r="26" spans="1:18">
      <c r="A26" s="4" t="s">
        <v>8</v>
      </c>
      <c r="B26" s="4" t="s">
        <v>101</v>
      </c>
      <c r="C26" s="5" t="str">
        <f t="shared" si="0"/>
        <v>Fri Feb 24  2012</v>
      </c>
      <c r="D26" s="5" t="str">
        <f t="shared" si="1"/>
        <v xml:space="preserve"> Feb 24 2012</v>
      </c>
      <c r="E26" s="4">
        <v>60</v>
      </c>
      <c r="F26" s="4"/>
      <c r="G26" s="4" t="s">
        <v>7</v>
      </c>
      <c r="I26"/>
      <c r="J26"/>
      <c r="K26"/>
      <c r="L26"/>
      <c r="M26"/>
      <c r="N26"/>
      <c r="O26"/>
      <c r="P26"/>
      <c r="Q26"/>
      <c r="R26"/>
    </row>
    <row r="27" spans="1:18">
      <c r="A27" s="4" t="s">
        <v>8</v>
      </c>
      <c r="B27" s="4" t="s">
        <v>78</v>
      </c>
      <c r="C27" s="5" t="str">
        <f t="shared" si="0"/>
        <v>Mon Feb 27  2012</v>
      </c>
      <c r="D27" s="5" t="str">
        <f t="shared" si="1"/>
        <v xml:space="preserve"> Feb 27 2012</v>
      </c>
      <c r="E27" s="4">
        <v>30</v>
      </c>
      <c r="F27" s="4"/>
      <c r="G27" s="4" t="s">
        <v>7</v>
      </c>
      <c r="I27"/>
      <c r="J27"/>
      <c r="K27"/>
      <c r="L27"/>
      <c r="M27"/>
      <c r="N27"/>
      <c r="O27"/>
      <c r="P27"/>
      <c r="Q27"/>
      <c r="R27"/>
    </row>
    <row r="28" spans="1:18">
      <c r="A28" s="4" t="s">
        <v>8</v>
      </c>
      <c r="B28" s="4" t="s">
        <v>79</v>
      </c>
      <c r="C28" s="5" t="str">
        <f t="shared" si="0"/>
        <v>Mon Feb 27  2012</v>
      </c>
      <c r="D28" s="5" t="str">
        <f t="shared" si="1"/>
        <v xml:space="preserve"> Feb 27 2012</v>
      </c>
      <c r="E28" s="4">
        <v>30</v>
      </c>
      <c r="F28" s="4"/>
      <c r="G28" s="4" t="s">
        <v>7</v>
      </c>
    </row>
    <row r="29" spans="1:18">
      <c r="A29" s="4" t="s">
        <v>8</v>
      </c>
      <c r="B29" s="4" t="s">
        <v>70</v>
      </c>
      <c r="C29" s="5" t="str">
        <f t="shared" si="0"/>
        <v>Tue Feb 28  2012</v>
      </c>
      <c r="D29" s="5" t="str">
        <f t="shared" si="1"/>
        <v xml:space="preserve"> Feb 28 2012</v>
      </c>
      <c r="E29" s="4">
        <v>30</v>
      </c>
      <c r="F29" s="4"/>
      <c r="G29" s="4" t="s">
        <v>7</v>
      </c>
      <c r="L29" s="53" t="s">
        <v>377</v>
      </c>
      <c r="M29" s="53"/>
      <c r="N29" s="53"/>
      <c r="O29" s="53"/>
      <c r="P29" s="53"/>
      <c r="Q29" s="53"/>
      <c r="R29" s="53"/>
    </row>
    <row r="30" spans="1:18">
      <c r="A30" s="4" t="s">
        <v>8</v>
      </c>
      <c r="B30" s="4" t="s">
        <v>70</v>
      </c>
      <c r="C30" s="5" t="str">
        <f t="shared" si="0"/>
        <v>Tue Feb 28  2012</v>
      </c>
      <c r="D30" s="5" t="str">
        <f t="shared" si="1"/>
        <v xml:space="preserve"> Feb 28 2012</v>
      </c>
      <c r="E30" s="4">
        <v>30</v>
      </c>
      <c r="F30" s="4"/>
      <c r="G30" s="4" t="s">
        <v>7</v>
      </c>
      <c r="I30" s="54" t="s">
        <v>370</v>
      </c>
      <c r="J30" s="54" t="s">
        <v>372</v>
      </c>
      <c r="K30" s="55"/>
    </row>
    <row r="31" spans="1:18">
      <c r="A31" s="4" t="s">
        <v>8</v>
      </c>
      <c r="B31" s="4" t="s">
        <v>63</v>
      </c>
      <c r="C31" s="5" t="str">
        <f t="shared" si="0"/>
        <v>Wed Feb 29  2012</v>
      </c>
      <c r="D31" s="5" t="str">
        <f t="shared" si="1"/>
        <v xml:space="preserve"> Feb 29 2012</v>
      </c>
      <c r="E31" s="4">
        <v>60</v>
      </c>
      <c r="F31" s="4"/>
      <c r="G31" s="4" t="s">
        <v>7</v>
      </c>
      <c r="I31" s="54"/>
      <c r="J31" s="54"/>
      <c r="K31" s="55"/>
    </row>
    <row r="32" spans="1:18">
      <c r="A32" s="4" t="s">
        <v>8</v>
      </c>
      <c r="B32" s="4" t="s">
        <v>63</v>
      </c>
      <c r="C32" s="5" t="str">
        <f t="shared" si="0"/>
        <v>Wed Feb 29  2012</v>
      </c>
      <c r="D32" s="5" t="str">
        <f t="shared" si="1"/>
        <v xml:space="preserve"> Feb 29 2012</v>
      </c>
      <c r="E32" s="4">
        <v>60</v>
      </c>
      <c r="F32" s="4"/>
      <c r="G32" s="4" t="s">
        <v>7</v>
      </c>
      <c r="I32" s="16" t="s">
        <v>8</v>
      </c>
      <c r="J32" s="30">
        <f>COUNTIFS(A$2:A$59, I32, E$2:E$59, "&gt;0")</f>
        <v>37</v>
      </c>
    </row>
    <row r="33" spans="1:10">
      <c r="A33" s="4" t="s">
        <v>8</v>
      </c>
      <c r="B33" s="4" t="s">
        <v>55</v>
      </c>
      <c r="C33" s="5" t="str">
        <f t="shared" si="0"/>
        <v>Thu Mar 01  2012</v>
      </c>
      <c r="D33" s="5" t="str">
        <f t="shared" si="1"/>
        <v xml:space="preserve"> Mar 01 2012</v>
      </c>
      <c r="E33" s="4">
        <v>30</v>
      </c>
      <c r="F33" s="4"/>
      <c r="G33" s="4" t="s">
        <v>7</v>
      </c>
      <c r="I33" s="16" t="s">
        <v>6</v>
      </c>
      <c r="J33" s="30">
        <f t="shared" ref="J33:J34" si="2">COUNTIFS(A$2:A$59, I33, E$2:E$59, "&gt;0")</f>
        <v>8</v>
      </c>
    </row>
    <row r="34" spans="1:10">
      <c r="A34" s="4" t="s">
        <v>8</v>
      </c>
      <c r="B34" s="4" t="s">
        <v>55</v>
      </c>
      <c r="C34" s="5" t="str">
        <f t="shared" ref="C34:C59" si="3">LEFT(B34, 11) &amp; " " &amp; RIGHT(B34, 4)</f>
        <v>Thu Mar 01  2012</v>
      </c>
      <c r="D34" s="5" t="str">
        <f t="shared" ref="D34:D59" si="4">MID(B34, 4,7) &amp; " " &amp; RIGHT(B34, 4)</f>
        <v xml:space="preserve"> Mar 01 2012</v>
      </c>
      <c r="E34" s="4">
        <v>30</v>
      </c>
      <c r="F34" s="4"/>
      <c r="G34" s="4" t="s">
        <v>7</v>
      </c>
      <c r="I34" s="16" t="s">
        <v>371</v>
      </c>
      <c r="J34" s="30">
        <f t="shared" si="2"/>
        <v>0</v>
      </c>
    </row>
    <row r="35" spans="1:10">
      <c r="A35" s="4" t="s">
        <v>8</v>
      </c>
      <c r="B35" s="4" t="s">
        <v>25</v>
      </c>
      <c r="C35" s="5" t="str">
        <f t="shared" si="3"/>
        <v>Mon Mar 05  2012</v>
      </c>
      <c r="D35" s="5" t="str">
        <f t="shared" si="4"/>
        <v xml:space="preserve"> Mar 05 2012</v>
      </c>
      <c r="E35" s="4">
        <v>30</v>
      </c>
      <c r="F35" s="4"/>
      <c r="G35" s="4" t="s">
        <v>7</v>
      </c>
      <c r="I35" s="16" t="s">
        <v>286</v>
      </c>
      <c r="J35" s="30">
        <f>COUNTIFS(A$2:A$59, I35, E$2:E$59, "0")</f>
        <v>13</v>
      </c>
    </row>
    <row r="36" spans="1:10">
      <c r="A36" s="4" t="s">
        <v>8</v>
      </c>
      <c r="B36" s="4" t="s">
        <v>25</v>
      </c>
      <c r="C36" s="5" t="str">
        <f t="shared" si="3"/>
        <v>Mon Mar 05  2012</v>
      </c>
      <c r="D36" s="5" t="str">
        <f t="shared" si="4"/>
        <v xml:space="preserve"> Mar 05 2012</v>
      </c>
      <c r="E36" s="4">
        <v>30</v>
      </c>
      <c r="F36" s="4"/>
      <c r="G36" s="4" t="s">
        <v>7</v>
      </c>
    </row>
    <row r="37" spans="1:10">
      <c r="A37" s="4" t="s">
        <v>8</v>
      </c>
      <c r="B37" s="4" t="s">
        <v>9</v>
      </c>
      <c r="C37" s="5" t="str">
        <f t="shared" si="3"/>
        <v>Tue Mar 06  2012</v>
      </c>
      <c r="D37" s="5" t="str">
        <f t="shared" si="4"/>
        <v xml:space="preserve"> Mar 06 2012</v>
      </c>
      <c r="E37" s="4">
        <v>30</v>
      </c>
      <c r="F37" s="4"/>
      <c r="G37" s="4" t="s">
        <v>7</v>
      </c>
      <c r="J37" s="1">
        <f>SUM(J32:J34)</f>
        <v>45</v>
      </c>
    </row>
    <row r="38" spans="1:10">
      <c r="A38" s="4" t="s">
        <v>8</v>
      </c>
      <c r="B38" s="4" t="s">
        <v>10</v>
      </c>
      <c r="C38" s="5" t="str">
        <f t="shared" si="3"/>
        <v>Tue Mar 06  2012</v>
      </c>
      <c r="D38" s="5" t="str">
        <f t="shared" si="4"/>
        <v xml:space="preserve"> Mar 06 2012</v>
      </c>
      <c r="E38" s="4">
        <v>30</v>
      </c>
      <c r="F38" s="4"/>
      <c r="G38" s="4" t="s">
        <v>7</v>
      </c>
    </row>
    <row r="39" spans="1:10">
      <c r="A39" s="4" t="s">
        <v>286</v>
      </c>
      <c r="B39" s="4" t="s">
        <v>299</v>
      </c>
      <c r="C39" s="5" t="str">
        <f t="shared" si="3"/>
        <v>Sat Feb 04  2012</v>
      </c>
      <c r="D39" s="5" t="str">
        <f t="shared" si="4"/>
        <v xml:space="preserve"> Feb 04 2012</v>
      </c>
      <c r="E39" s="4">
        <v>0</v>
      </c>
      <c r="F39" s="4"/>
      <c r="G39" s="4" t="s">
        <v>7</v>
      </c>
    </row>
    <row r="40" spans="1:10">
      <c r="A40" s="4" t="s">
        <v>286</v>
      </c>
      <c r="B40" s="4" t="s">
        <v>298</v>
      </c>
      <c r="C40" s="5" t="str">
        <f t="shared" si="3"/>
        <v>Sun Feb 05  2012</v>
      </c>
      <c r="D40" s="5" t="str">
        <f t="shared" si="4"/>
        <v xml:space="preserve"> Feb 05 2012</v>
      </c>
      <c r="E40" s="4">
        <v>0</v>
      </c>
      <c r="F40" s="4"/>
      <c r="G40" s="4" t="s">
        <v>7</v>
      </c>
    </row>
    <row r="41" spans="1:10">
      <c r="A41" s="4" t="s">
        <v>286</v>
      </c>
      <c r="B41" s="4" t="s">
        <v>297</v>
      </c>
      <c r="C41" s="5" t="str">
        <f t="shared" si="3"/>
        <v>Wed Feb 08  2012</v>
      </c>
      <c r="D41" s="5" t="str">
        <f t="shared" si="4"/>
        <v xml:space="preserve"> Feb 08 2012</v>
      </c>
      <c r="E41" s="4">
        <v>0</v>
      </c>
      <c r="F41" s="4"/>
      <c r="G41" s="4" t="s">
        <v>7</v>
      </c>
    </row>
    <row r="42" spans="1:10">
      <c r="A42" s="4" t="s">
        <v>286</v>
      </c>
      <c r="B42" s="4" t="s">
        <v>296</v>
      </c>
      <c r="C42" s="5" t="str">
        <f t="shared" si="3"/>
        <v>Sat Feb 11  2012</v>
      </c>
      <c r="D42" s="5" t="str">
        <f t="shared" si="4"/>
        <v xml:space="preserve"> Feb 11 2012</v>
      </c>
      <c r="E42" s="4">
        <v>0</v>
      </c>
      <c r="F42" s="4"/>
      <c r="G42" s="4" t="s">
        <v>7</v>
      </c>
    </row>
    <row r="43" spans="1:10">
      <c r="A43" s="4" t="s">
        <v>286</v>
      </c>
      <c r="B43" s="4" t="s">
        <v>295</v>
      </c>
      <c r="C43" s="5" t="str">
        <f t="shared" si="3"/>
        <v>Sun Feb 12  2012</v>
      </c>
      <c r="D43" s="5" t="str">
        <f t="shared" si="4"/>
        <v xml:space="preserve"> Feb 12 2012</v>
      </c>
      <c r="E43" s="4">
        <v>0</v>
      </c>
      <c r="F43" s="4"/>
      <c r="G43" s="4" t="s">
        <v>7</v>
      </c>
    </row>
    <row r="44" spans="1:10">
      <c r="A44" s="4" t="s">
        <v>286</v>
      </c>
      <c r="B44" s="4" t="s">
        <v>294</v>
      </c>
      <c r="C44" s="5" t="str">
        <f t="shared" si="3"/>
        <v>Mon Feb 13  2012</v>
      </c>
      <c r="D44" s="5" t="str">
        <f t="shared" si="4"/>
        <v xml:space="preserve"> Feb 13 2012</v>
      </c>
      <c r="E44" s="4">
        <v>0</v>
      </c>
      <c r="F44" s="4"/>
      <c r="G44" s="4" t="s">
        <v>7</v>
      </c>
    </row>
    <row r="45" spans="1:10">
      <c r="A45" s="4" t="s">
        <v>286</v>
      </c>
      <c r="B45" s="4" t="s">
        <v>293</v>
      </c>
      <c r="C45" s="5" t="str">
        <f t="shared" si="3"/>
        <v>Sun Feb 19  2012</v>
      </c>
      <c r="D45" s="5" t="str">
        <f t="shared" si="4"/>
        <v xml:space="preserve"> Feb 19 2012</v>
      </c>
      <c r="E45" s="4">
        <v>0</v>
      </c>
      <c r="F45" s="4"/>
      <c r="G45" s="4" t="s">
        <v>7</v>
      </c>
    </row>
    <row r="46" spans="1:10">
      <c r="A46" s="4" t="s">
        <v>286</v>
      </c>
      <c r="B46" s="4" t="s">
        <v>292</v>
      </c>
      <c r="C46" s="5" t="str">
        <f t="shared" si="3"/>
        <v>Mon Feb 20  2012</v>
      </c>
      <c r="D46" s="5" t="str">
        <f t="shared" si="4"/>
        <v xml:space="preserve"> Feb 20 2012</v>
      </c>
      <c r="E46" s="4">
        <v>0</v>
      </c>
      <c r="F46" s="4"/>
      <c r="G46" s="4" t="s">
        <v>7</v>
      </c>
    </row>
    <row r="47" spans="1:10">
      <c r="A47" s="4" t="s">
        <v>286</v>
      </c>
      <c r="B47" s="4" t="s">
        <v>291</v>
      </c>
      <c r="C47" s="5" t="str">
        <f t="shared" si="3"/>
        <v>Sat Feb 25  2012</v>
      </c>
      <c r="D47" s="5" t="str">
        <f t="shared" si="4"/>
        <v xml:space="preserve"> Feb 25 2012</v>
      </c>
      <c r="E47" s="4">
        <v>0</v>
      </c>
      <c r="F47" s="4"/>
      <c r="G47" s="4" t="s">
        <v>7</v>
      </c>
    </row>
    <row r="48" spans="1:10">
      <c r="A48" s="4" t="s">
        <v>286</v>
      </c>
      <c r="B48" s="4" t="s">
        <v>290</v>
      </c>
      <c r="C48" s="5" t="str">
        <f t="shared" si="3"/>
        <v>Sun Feb 26  2012</v>
      </c>
      <c r="D48" s="5" t="str">
        <f t="shared" si="4"/>
        <v xml:space="preserve"> Feb 26 2012</v>
      </c>
      <c r="E48" s="4">
        <v>0</v>
      </c>
      <c r="F48" s="4"/>
      <c r="G48" s="4" t="s">
        <v>7</v>
      </c>
    </row>
    <row r="49" spans="1:7">
      <c r="A49" s="4" t="s">
        <v>286</v>
      </c>
      <c r="B49" s="4" t="s">
        <v>289</v>
      </c>
      <c r="C49" s="5" t="str">
        <f t="shared" si="3"/>
        <v>Fri Mar 02  2012</v>
      </c>
      <c r="D49" s="5" t="str">
        <f t="shared" si="4"/>
        <v xml:space="preserve"> Mar 02 2012</v>
      </c>
      <c r="E49" s="4">
        <v>0</v>
      </c>
      <c r="F49" s="4"/>
      <c r="G49" s="4" t="s">
        <v>7</v>
      </c>
    </row>
    <row r="50" spans="1:7">
      <c r="A50" s="4" t="s">
        <v>286</v>
      </c>
      <c r="B50" s="4" t="s">
        <v>288</v>
      </c>
      <c r="C50" s="5" t="str">
        <f t="shared" si="3"/>
        <v>Sat Mar 03  2012</v>
      </c>
      <c r="D50" s="5" t="str">
        <f t="shared" si="4"/>
        <v xml:space="preserve"> Mar 03 2012</v>
      </c>
      <c r="E50" s="4">
        <v>0</v>
      </c>
      <c r="F50" s="4"/>
      <c r="G50" s="4" t="s">
        <v>7</v>
      </c>
    </row>
    <row r="51" spans="1:7">
      <c r="A51" s="4" t="s">
        <v>286</v>
      </c>
      <c r="B51" s="4" t="s">
        <v>287</v>
      </c>
      <c r="C51" s="5" t="str">
        <f t="shared" si="3"/>
        <v>Sun Mar 04  2012</v>
      </c>
      <c r="D51" s="5" t="str">
        <f t="shared" si="4"/>
        <v xml:space="preserve"> Mar 04 2012</v>
      </c>
      <c r="E51" s="4">
        <v>0</v>
      </c>
      <c r="F51" s="4"/>
      <c r="G51" s="4" t="s">
        <v>7</v>
      </c>
    </row>
    <row r="52" spans="1:7">
      <c r="A52" s="4" t="s">
        <v>6</v>
      </c>
      <c r="B52" s="4" t="s">
        <v>257</v>
      </c>
      <c r="C52" s="5" t="str">
        <f t="shared" si="3"/>
        <v>Sat Feb 04  2012</v>
      </c>
      <c r="D52" s="5" t="str">
        <f t="shared" si="4"/>
        <v xml:space="preserve"> Feb 04 2012</v>
      </c>
      <c r="E52" s="4">
        <v>60</v>
      </c>
      <c r="F52" s="4"/>
      <c r="G52" s="4" t="s">
        <v>7</v>
      </c>
    </row>
    <row r="53" spans="1:7">
      <c r="A53" s="4" t="s">
        <v>6</v>
      </c>
      <c r="B53" s="4" t="s">
        <v>233</v>
      </c>
      <c r="C53" s="5" t="str">
        <f t="shared" si="3"/>
        <v>Tue Feb 07  2012</v>
      </c>
      <c r="D53" s="5" t="str">
        <f t="shared" si="4"/>
        <v xml:space="preserve"> Feb 07 2012</v>
      </c>
      <c r="E53" s="4">
        <v>50</v>
      </c>
      <c r="F53" s="4"/>
      <c r="G53" s="4" t="s">
        <v>7</v>
      </c>
    </row>
    <row r="54" spans="1:7">
      <c r="A54" s="4" t="s">
        <v>6</v>
      </c>
      <c r="B54" s="4" t="s">
        <v>233</v>
      </c>
      <c r="C54" s="5" t="str">
        <f t="shared" si="3"/>
        <v>Tue Feb 07  2012</v>
      </c>
      <c r="D54" s="5" t="str">
        <f t="shared" si="4"/>
        <v xml:space="preserve"> Feb 07 2012</v>
      </c>
      <c r="E54" s="4">
        <v>50</v>
      </c>
      <c r="F54" s="4"/>
      <c r="G54" s="4" t="s">
        <v>7</v>
      </c>
    </row>
    <row r="55" spans="1:7">
      <c r="A55" s="4" t="s">
        <v>6</v>
      </c>
      <c r="B55" s="4" t="s">
        <v>217</v>
      </c>
      <c r="C55" s="5" t="str">
        <f t="shared" si="3"/>
        <v>Thu Feb 09  2012</v>
      </c>
      <c r="D55" s="5" t="str">
        <f t="shared" si="4"/>
        <v xml:space="preserve"> Feb 09 2012</v>
      </c>
      <c r="E55" s="4">
        <v>50</v>
      </c>
      <c r="F55" s="4"/>
      <c r="G55" s="4" t="s">
        <v>7</v>
      </c>
    </row>
    <row r="56" spans="1:7">
      <c r="A56" s="4" t="s">
        <v>6</v>
      </c>
      <c r="B56" s="4" t="s">
        <v>201</v>
      </c>
      <c r="C56" s="5" t="str">
        <f t="shared" si="3"/>
        <v>Sat Feb 11  2012</v>
      </c>
      <c r="D56" s="5" t="str">
        <f t="shared" si="4"/>
        <v xml:space="preserve"> Feb 11 2012</v>
      </c>
      <c r="E56" s="4">
        <v>60</v>
      </c>
      <c r="F56" s="4"/>
      <c r="G56" s="4" t="s">
        <v>7</v>
      </c>
    </row>
    <row r="57" spans="1:7">
      <c r="A57" s="4" t="s">
        <v>6</v>
      </c>
      <c r="B57" s="4" t="s">
        <v>178</v>
      </c>
      <c r="C57" s="5" t="str">
        <f t="shared" si="3"/>
        <v>Tue Feb 14  2012</v>
      </c>
      <c r="D57" s="5" t="str">
        <f t="shared" si="4"/>
        <v xml:space="preserve"> Feb 14 2012</v>
      </c>
      <c r="E57" s="4">
        <v>50</v>
      </c>
      <c r="F57" s="4"/>
      <c r="G57" s="4" t="s">
        <v>7</v>
      </c>
    </row>
    <row r="58" spans="1:7">
      <c r="A58" s="4" t="s">
        <v>6</v>
      </c>
      <c r="B58" s="4" t="s">
        <v>161</v>
      </c>
      <c r="C58" s="5" t="str">
        <f t="shared" si="3"/>
        <v>Thu Feb 16  2012</v>
      </c>
      <c r="D58" s="5" t="str">
        <f t="shared" si="4"/>
        <v xml:space="preserve"> Feb 16 2012</v>
      </c>
      <c r="E58" s="4">
        <v>50</v>
      </c>
      <c r="F58" s="4"/>
      <c r="G58" s="4" t="s">
        <v>7</v>
      </c>
    </row>
    <row r="59" spans="1:7">
      <c r="A59" s="4" t="s">
        <v>6</v>
      </c>
      <c r="B59" s="4" t="s">
        <v>145</v>
      </c>
      <c r="C59" s="5" t="str">
        <f t="shared" si="3"/>
        <v>Sat Feb 18  2012</v>
      </c>
      <c r="D59" s="5" t="str">
        <f t="shared" si="4"/>
        <v xml:space="preserve"> Feb 18 2012</v>
      </c>
      <c r="E59" s="4">
        <v>60</v>
      </c>
      <c r="F59" s="4"/>
      <c r="G59" s="4" t="s">
        <v>7</v>
      </c>
    </row>
    <row r="284" ht="18.75" customHeight="1"/>
  </sheetData>
  <mergeCells count="13">
    <mergeCell ref="I11:N12"/>
    <mergeCell ref="I13:N15"/>
    <mergeCell ref="I1:N1"/>
    <mergeCell ref="I4:N4"/>
    <mergeCell ref="I5:N5"/>
    <mergeCell ref="I6:N6"/>
    <mergeCell ref="I9:N9"/>
    <mergeCell ref="I10:N10"/>
    <mergeCell ref="I30:I31"/>
    <mergeCell ref="J30:J31"/>
    <mergeCell ref="K30:K31"/>
    <mergeCell ref="L29:R29"/>
    <mergeCell ref="L17:Q17"/>
  </mergeCells>
  <printOptions horizontalCentered="1"/>
  <pageMargins left="0.5" right="0.5" top="0.75" bottom="0.75" header="0.3" footer="0.3"/>
  <pageSetup orientation="portrait" verticalDpi="0" r:id="rId1"/>
  <headerFooter>
    <oddHeader>&amp;L&amp;"-,Bold"&amp;14Paul C. King&amp;C&amp;"-,Bold"&amp;14Project 1&amp;R&amp;"-,Bold Italic"&amp;14Math 1372 Spring 2012</oddHeader>
    <oddFooter>&amp;L&amp;"-,Bold"&amp;14&amp;A&amp;R&amp;"-,Bold Italic"&amp;12Printed  &amp;D &amp;T</oddFooter>
  </headerFooter>
  <drawing r:id="rId2"/>
</worksheet>
</file>

<file path=xl/worksheets/sheet8.xml><?xml version="1.0" encoding="utf-8"?>
<worksheet xmlns="http://schemas.openxmlformats.org/spreadsheetml/2006/main" xmlns:r="http://schemas.openxmlformats.org/officeDocument/2006/relationships">
  <dimension ref="A1:B13"/>
  <sheetViews>
    <sheetView workbookViewId="0">
      <selection sqref="A1:I13"/>
    </sheetView>
  </sheetViews>
  <sheetFormatPr defaultRowHeight="15"/>
  <sheetData>
    <row r="1" spans="1:2">
      <c r="A1" s="13" t="s">
        <v>324</v>
      </c>
      <c r="B1" s="13" t="s">
        <v>326</v>
      </c>
    </row>
    <row r="2" spans="1:2">
      <c r="A2" s="11">
        <v>0</v>
      </c>
      <c r="B2" s="11">
        <v>23</v>
      </c>
    </row>
    <row r="3" spans="1:2">
      <c r="A3" s="11">
        <v>59.090909090909093</v>
      </c>
      <c r="B3" s="11">
        <v>4</v>
      </c>
    </row>
    <row r="4" spans="1:2">
      <c r="A4" s="11">
        <v>118.18181818181819</v>
      </c>
      <c r="B4" s="11">
        <v>6</v>
      </c>
    </row>
    <row r="5" spans="1:2">
      <c r="A5" s="11">
        <v>177.27272727272728</v>
      </c>
      <c r="B5" s="11">
        <v>6</v>
      </c>
    </row>
    <row r="6" spans="1:2">
      <c r="A6" s="11">
        <v>236.36363636363637</v>
      </c>
      <c r="B6" s="11">
        <v>12</v>
      </c>
    </row>
    <row r="7" spans="1:2">
      <c r="A7" s="11">
        <v>295.4545454545455</v>
      </c>
      <c r="B7" s="11">
        <v>12</v>
      </c>
    </row>
    <row r="8" spans="1:2">
      <c r="A8" s="11">
        <v>354.54545454545456</v>
      </c>
      <c r="B8" s="11">
        <v>32</v>
      </c>
    </row>
    <row r="9" spans="1:2">
      <c r="A9" s="11">
        <v>413.63636363636363</v>
      </c>
      <c r="B9" s="11">
        <v>14</v>
      </c>
    </row>
    <row r="10" spans="1:2">
      <c r="A10" s="11">
        <v>472.72727272727275</v>
      </c>
      <c r="B10" s="11">
        <v>10</v>
      </c>
    </row>
    <row r="11" spans="1:2">
      <c r="A11" s="11">
        <v>531.81818181818187</v>
      </c>
      <c r="B11" s="11">
        <v>3</v>
      </c>
    </row>
    <row r="12" spans="1:2">
      <c r="A12" s="11">
        <v>590.90909090909099</v>
      </c>
      <c r="B12" s="11">
        <v>3</v>
      </c>
    </row>
    <row r="13" spans="1:2" ht="15.75" thickBot="1">
      <c r="A13" s="12" t="s">
        <v>325</v>
      </c>
      <c r="B13" s="12">
        <v>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S284"/>
  <sheetViews>
    <sheetView tabSelected="1" topLeftCell="G1" workbookViewId="0">
      <pane ySplit="1" topLeftCell="A2" activePane="bottomLeft" state="frozen"/>
      <selection pane="bottomLeft" activeCell="O118" sqref="O118"/>
    </sheetView>
  </sheetViews>
  <sheetFormatPr defaultRowHeight="15"/>
  <cols>
    <col min="1" max="1" width="11.28515625" style="1" bestFit="1" customWidth="1"/>
    <col min="2" max="2" width="26.42578125" style="1" bestFit="1" customWidth="1"/>
    <col min="3" max="3" width="17.5703125" style="1" bestFit="1" customWidth="1"/>
    <col min="4" max="4" width="15.140625" style="1" bestFit="1" customWidth="1"/>
    <col min="5" max="5" width="12.140625" style="1" bestFit="1" customWidth="1"/>
    <col min="6" max="6" width="12.140625" style="1" customWidth="1"/>
    <col min="7" max="7" width="11.42578125" style="1" customWidth="1"/>
    <col min="8" max="8" width="9.140625" style="1"/>
    <col min="9" max="9" width="11.5703125" style="1" bestFit="1" customWidth="1"/>
    <col min="10" max="10" width="11" style="1" customWidth="1"/>
    <col min="11" max="11" width="16" style="1" customWidth="1"/>
    <col min="12" max="12" width="12.85546875" style="1" customWidth="1"/>
    <col min="13" max="13" width="9.140625" style="1"/>
    <col min="14" max="14" width="16.5703125" style="1" customWidth="1"/>
    <col min="15" max="15" width="22.140625" style="1" bestFit="1" customWidth="1"/>
    <col min="16" max="16384" width="9.140625" style="1"/>
  </cols>
  <sheetData>
    <row r="1" spans="1:14" ht="49.5" customHeight="1">
      <c r="A1" s="3" t="s">
        <v>282</v>
      </c>
      <c r="B1" s="3" t="s">
        <v>285</v>
      </c>
      <c r="C1" s="3" t="s">
        <v>301</v>
      </c>
      <c r="D1" s="3" t="s">
        <v>300</v>
      </c>
      <c r="E1" s="3" t="s">
        <v>321</v>
      </c>
      <c r="F1" s="3"/>
      <c r="G1" s="3" t="s">
        <v>302</v>
      </c>
      <c r="I1" s="44" t="s">
        <v>303</v>
      </c>
      <c r="J1" s="45"/>
      <c r="K1" s="45"/>
      <c r="L1" s="45"/>
      <c r="M1" s="45"/>
      <c r="N1" s="46"/>
    </row>
    <row r="2" spans="1:14">
      <c r="A2" s="4" t="s">
        <v>18</v>
      </c>
      <c r="B2" s="4" t="s">
        <v>270</v>
      </c>
      <c r="C2" s="5" t="str">
        <f t="shared" ref="C2:C33" si="0">LEFT(B2, 11) &amp; " " &amp; RIGHT(B2, 4)</f>
        <v>Fri Feb 03  2012</v>
      </c>
      <c r="D2" s="5" t="str">
        <f t="shared" ref="D2:D33" si="1">MID(B2, 4,7) &amp; " " &amp; RIGHT(B2, 4)</f>
        <v xml:space="preserve"> Feb 03 2012</v>
      </c>
      <c r="E2" s="4">
        <v>0</v>
      </c>
      <c r="F2" s="4"/>
      <c r="G2" s="4" t="s">
        <v>13</v>
      </c>
    </row>
    <row r="3" spans="1:14">
      <c r="A3" s="4" t="s">
        <v>18</v>
      </c>
      <c r="B3" s="4" t="s">
        <v>262</v>
      </c>
      <c r="C3" s="5" t="str">
        <f t="shared" si="0"/>
        <v>Sat Feb 04  2012</v>
      </c>
      <c r="D3" s="5" t="str">
        <f t="shared" si="1"/>
        <v xml:space="preserve"> Feb 04 2012</v>
      </c>
      <c r="E3" s="4">
        <v>250</v>
      </c>
      <c r="F3" s="4"/>
      <c r="G3" s="4" t="s">
        <v>13</v>
      </c>
    </row>
    <row r="4" spans="1:14" ht="15.75" customHeight="1">
      <c r="A4" s="4" t="s">
        <v>18</v>
      </c>
      <c r="B4" s="4" t="s">
        <v>254</v>
      </c>
      <c r="C4" s="5" t="str">
        <f t="shared" si="0"/>
        <v>Sun Feb 05  2012</v>
      </c>
      <c r="D4" s="5" t="str">
        <f t="shared" si="1"/>
        <v xml:space="preserve"> Feb 05 2012</v>
      </c>
      <c r="E4" s="4">
        <v>300</v>
      </c>
      <c r="F4" s="4"/>
      <c r="G4" s="4" t="s">
        <v>13</v>
      </c>
      <c r="I4" s="47" t="s">
        <v>306</v>
      </c>
      <c r="J4" s="48"/>
      <c r="K4" s="48"/>
      <c r="L4" s="48"/>
      <c r="M4" s="48"/>
      <c r="N4" s="49"/>
    </row>
    <row r="5" spans="1:14" ht="15.75">
      <c r="A5" s="4" t="s">
        <v>18</v>
      </c>
      <c r="B5" s="4" t="s">
        <v>247</v>
      </c>
      <c r="C5" s="5" t="str">
        <f t="shared" si="0"/>
        <v>Mon Feb 06  2012</v>
      </c>
      <c r="D5" s="5" t="str">
        <f t="shared" si="1"/>
        <v xml:space="preserve"> Feb 06 2012</v>
      </c>
      <c r="E5" s="4">
        <v>300</v>
      </c>
      <c r="F5" s="4"/>
      <c r="G5" s="4" t="s">
        <v>13</v>
      </c>
      <c r="I5" s="41" t="s">
        <v>304</v>
      </c>
      <c r="J5" s="42"/>
      <c r="K5" s="42"/>
      <c r="L5" s="42"/>
      <c r="M5" s="42"/>
      <c r="N5" s="43"/>
    </row>
    <row r="6" spans="1:14" ht="15.75">
      <c r="A6" s="4" t="s">
        <v>18</v>
      </c>
      <c r="B6" s="4" t="s">
        <v>239</v>
      </c>
      <c r="C6" s="5" t="str">
        <f t="shared" si="0"/>
        <v>Tue Feb 07  2012</v>
      </c>
      <c r="D6" s="5" t="str">
        <f t="shared" si="1"/>
        <v xml:space="preserve"> Feb 07 2012</v>
      </c>
      <c r="E6" s="4">
        <v>0</v>
      </c>
      <c r="F6" s="4"/>
      <c r="G6" s="4" t="s">
        <v>13</v>
      </c>
      <c r="I6" s="41" t="s">
        <v>305</v>
      </c>
      <c r="J6" s="42"/>
      <c r="K6" s="42"/>
      <c r="L6" s="42"/>
      <c r="M6" s="42"/>
      <c r="N6" s="43"/>
    </row>
    <row r="7" spans="1:14">
      <c r="A7" s="4" t="s">
        <v>18</v>
      </c>
      <c r="B7" s="4" t="s">
        <v>230</v>
      </c>
      <c r="C7" s="5" t="str">
        <f t="shared" si="0"/>
        <v>Wed Feb 08  2012</v>
      </c>
      <c r="D7" s="5" t="str">
        <f t="shared" si="1"/>
        <v xml:space="preserve"> Feb 08 2012</v>
      </c>
      <c r="E7" s="4">
        <v>350</v>
      </c>
      <c r="F7" s="4"/>
      <c r="G7" s="4" t="s">
        <v>13</v>
      </c>
    </row>
    <row r="8" spans="1:14">
      <c r="A8" s="4" t="s">
        <v>18</v>
      </c>
      <c r="B8" s="4" t="s">
        <v>223</v>
      </c>
      <c r="C8" s="5" t="str">
        <f t="shared" si="0"/>
        <v>Thu Feb 09  2012</v>
      </c>
      <c r="D8" s="5" t="str">
        <f t="shared" si="1"/>
        <v xml:space="preserve"> Feb 09 2012</v>
      </c>
      <c r="E8" s="4">
        <v>300</v>
      </c>
      <c r="F8" s="4"/>
      <c r="G8" s="4" t="s">
        <v>13</v>
      </c>
    </row>
    <row r="9" spans="1:14" ht="15.75">
      <c r="A9" s="4" t="s">
        <v>18</v>
      </c>
      <c r="B9" s="4" t="s">
        <v>214</v>
      </c>
      <c r="C9" s="5" t="str">
        <f t="shared" si="0"/>
        <v>Fri Feb 10  2012</v>
      </c>
      <c r="D9" s="5" t="str">
        <f t="shared" si="1"/>
        <v xml:space="preserve"> Feb 10 2012</v>
      </c>
      <c r="E9" s="4">
        <v>250</v>
      </c>
      <c r="F9" s="4"/>
      <c r="G9" s="4" t="s">
        <v>13</v>
      </c>
      <c r="I9" s="47" t="s">
        <v>307</v>
      </c>
      <c r="J9" s="48"/>
      <c r="K9" s="48"/>
      <c r="L9" s="48"/>
      <c r="M9" s="48"/>
      <c r="N9" s="49"/>
    </row>
    <row r="10" spans="1:14" ht="15.75">
      <c r="A10" s="4" t="s">
        <v>18</v>
      </c>
      <c r="B10" s="4" t="s">
        <v>206</v>
      </c>
      <c r="C10" s="5" t="str">
        <f t="shared" si="0"/>
        <v>Sat Feb 11  2012</v>
      </c>
      <c r="D10" s="5" t="str">
        <f t="shared" si="1"/>
        <v xml:space="preserve"> Feb 11 2012</v>
      </c>
      <c r="E10" s="4">
        <v>250</v>
      </c>
      <c r="F10" s="4"/>
      <c r="G10" s="4" t="s">
        <v>13</v>
      </c>
      <c r="I10" s="41" t="s">
        <v>313</v>
      </c>
      <c r="J10" s="42"/>
      <c r="K10" s="42"/>
      <c r="L10" s="42"/>
      <c r="M10" s="42"/>
      <c r="N10" s="43"/>
    </row>
    <row r="11" spans="1:14">
      <c r="A11" s="4" t="s">
        <v>18</v>
      </c>
      <c r="B11" s="4" t="s">
        <v>198</v>
      </c>
      <c r="C11" s="5" t="str">
        <f t="shared" si="0"/>
        <v>Sun Feb 12  2012</v>
      </c>
      <c r="D11" s="5" t="str">
        <f t="shared" si="1"/>
        <v xml:space="preserve"> Feb 12 2012</v>
      </c>
      <c r="E11" s="4">
        <v>350</v>
      </c>
      <c r="F11" s="4"/>
      <c r="G11" s="4" t="s">
        <v>13</v>
      </c>
      <c r="I11" s="57" t="s">
        <v>314</v>
      </c>
      <c r="J11" s="57"/>
      <c r="K11" s="57"/>
      <c r="L11" s="57"/>
      <c r="M11" s="57"/>
      <c r="N11" s="57"/>
    </row>
    <row r="12" spans="1:14">
      <c r="A12" s="4" t="s">
        <v>18</v>
      </c>
      <c r="B12" s="4" t="s">
        <v>191</v>
      </c>
      <c r="C12" s="5" t="str">
        <f t="shared" si="0"/>
        <v>Mon Feb 13  2012</v>
      </c>
      <c r="D12" s="5" t="str">
        <f t="shared" si="1"/>
        <v xml:space="preserve"> Feb 13 2012</v>
      </c>
      <c r="E12" s="4">
        <v>200</v>
      </c>
      <c r="F12" s="4"/>
      <c r="G12" s="4" t="s">
        <v>13</v>
      </c>
      <c r="I12" s="57"/>
      <c r="J12" s="57"/>
      <c r="K12" s="57"/>
      <c r="L12" s="57"/>
      <c r="M12" s="57"/>
      <c r="N12" s="57"/>
    </row>
    <row r="13" spans="1:14">
      <c r="A13" s="4" t="s">
        <v>18</v>
      </c>
      <c r="B13" s="4" t="s">
        <v>184</v>
      </c>
      <c r="C13" s="5" t="str">
        <f t="shared" si="0"/>
        <v>Tue Feb 14  2012</v>
      </c>
      <c r="D13" s="5" t="str">
        <f t="shared" si="1"/>
        <v xml:space="preserve"> Feb 14 2012</v>
      </c>
      <c r="E13" s="4">
        <v>0</v>
      </c>
      <c r="F13" s="4"/>
      <c r="G13" s="4" t="s">
        <v>13</v>
      </c>
      <c r="I13" s="57"/>
      <c r="J13" s="57"/>
      <c r="K13" s="57"/>
      <c r="L13" s="57"/>
      <c r="M13" s="57"/>
      <c r="N13" s="57"/>
    </row>
    <row r="14" spans="1:14">
      <c r="A14" s="4" t="s">
        <v>18</v>
      </c>
      <c r="B14" s="4" t="s">
        <v>175</v>
      </c>
      <c r="C14" s="5" t="str">
        <f t="shared" si="0"/>
        <v>Wed Feb 15  2012</v>
      </c>
      <c r="D14" s="5" t="str">
        <f t="shared" si="1"/>
        <v xml:space="preserve"> Feb 15 2012</v>
      </c>
      <c r="E14" s="4">
        <v>200</v>
      </c>
      <c r="F14" s="4"/>
      <c r="G14" s="4" t="s">
        <v>13</v>
      </c>
      <c r="I14" s="57"/>
      <c r="J14" s="57"/>
      <c r="K14" s="57"/>
      <c r="L14" s="57"/>
      <c r="M14" s="57"/>
      <c r="N14" s="57"/>
    </row>
    <row r="15" spans="1:14">
      <c r="A15" s="4" t="s">
        <v>18</v>
      </c>
      <c r="B15" s="4" t="s">
        <v>167</v>
      </c>
      <c r="C15" s="5" t="str">
        <f t="shared" si="0"/>
        <v>Thu Feb 16  2012</v>
      </c>
      <c r="D15" s="5" t="str">
        <f t="shared" si="1"/>
        <v xml:space="preserve"> Feb 16 2012</v>
      </c>
      <c r="E15" s="4">
        <v>300</v>
      </c>
      <c r="F15" s="4"/>
      <c r="G15" s="4" t="s">
        <v>13</v>
      </c>
      <c r="I15" s="57"/>
      <c r="J15" s="57"/>
      <c r="K15" s="57"/>
      <c r="L15" s="57"/>
      <c r="M15" s="57"/>
      <c r="N15" s="57"/>
    </row>
    <row r="16" spans="1:14">
      <c r="A16" s="4" t="s">
        <v>18</v>
      </c>
      <c r="B16" s="4" t="s">
        <v>158</v>
      </c>
      <c r="C16" s="5" t="str">
        <f t="shared" si="0"/>
        <v>Fri Feb 17  2012</v>
      </c>
      <c r="D16" s="5" t="str">
        <f t="shared" si="1"/>
        <v xml:space="preserve"> Feb 17 2012</v>
      </c>
      <c r="E16" s="4">
        <v>200</v>
      </c>
      <c r="F16" s="4"/>
      <c r="G16" s="4" t="s">
        <v>13</v>
      </c>
    </row>
    <row r="17" spans="1:19">
      <c r="A17" s="4" t="s">
        <v>18</v>
      </c>
      <c r="B17" s="4" t="s">
        <v>150</v>
      </c>
      <c r="C17" s="5" t="str">
        <f t="shared" si="0"/>
        <v>Sat Feb 18  2012</v>
      </c>
      <c r="D17" s="5" t="str">
        <f t="shared" si="1"/>
        <v xml:space="preserve"> Feb 18 2012</v>
      </c>
      <c r="E17" s="4">
        <v>250</v>
      </c>
      <c r="F17" s="4"/>
      <c r="G17" s="4" t="s">
        <v>13</v>
      </c>
    </row>
    <row r="18" spans="1:19" ht="15.75" thickBot="1">
      <c r="A18" s="4" t="s">
        <v>18</v>
      </c>
      <c r="B18" s="4" t="s">
        <v>142</v>
      </c>
      <c r="C18" s="5" t="str">
        <f t="shared" si="0"/>
        <v>Sun Feb 19  2012</v>
      </c>
      <c r="D18" s="5" t="str">
        <f t="shared" si="1"/>
        <v xml:space="preserve"> Feb 19 2012</v>
      </c>
      <c r="E18" s="4">
        <v>300</v>
      </c>
      <c r="F18" s="4"/>
      <c r="G18" s="4" t="s">
        <v>13</v>
      </c>
    </row>
    <row r="19" spans="1:19">
      <c r="A19" s="4" t="s">
        <v>18</v>
      </c>
      <c r="B19" s="4" t="s">
        <v>135</v>
      </c>
      <c r="C19" s="5" t="str">
        <f t="shared" si="0"/>
        <v>Mon Feb 20  2012</v>
      </c>
      <c r="D19" s="5" t="str">
        <f t="shared" si="1"/>
        <v xml:space="preserve"> Feb 20 2012</v>
      </c>
      <c r="E19" s="4">
        <v>250</v>
      </c>
      <c r="F19" s="4"/>
      <c r="G19" s="4" t="s">
        <v>13</v>
      </c>
      <c r="I19" s="13" t="s">
        <v>324</v>
      </c>
      <c r="J19" s="13" t="s">
        <v>326</v>
      </c>
      <c r="K19"/>
      <c r="L19"/>
      <c r="M19"/>
      <c r="N19"/>
      <c r="O19"/>
      <c r="P19"/>
      <c r="Q19"/>
      <c r="R19"/>
    </row>
    <row r="20" spans="1:19">
      <c r="A20" s="4" t="s">
        <v>18</v>
      </c>
      <c r="B20" s="4" t="s">
        <v>128</v>
      </c>
      <c r="C20" s="5" t="str">
        <f t="shared" si="0"/>
        <v>Tue Feb 21  2012</v>
      </c>
      <c r="D20" s="5" t="str">
        <f t="shared" si="1"/>
        <v xml:space="preserve"> Feb 21 2012</v>
      </c>
      <c r="E20" s="4">
        <v>300</v>
      </c>
      <c r="F20" s="4"/>
      <c r="G20" s="4" t="s">
        <v>13</v>
      </c>
      <c r="I20" s="11">
        <v>0</v>
      </c>
      <c r="J20" s="11">
        <v>7</v>
      </c>
      <c r="K20"/>
      <c r="L20"/>
      <c r="M20"/>
      <c r="N20"/>
      <c r="O20"/>
      <c r="P20"/>
      <c r="Q20"/>
      <c r="R20"/>
    </row>
    <row r="21" spans="1:19">
      <c r="A21" s="4" t="s">
        <v>18</v>
      </c>
      <c r="B21" s="4" t="s">
        <v>120</v>
      </c>
      <c r="C21" s="5" t="str">
        <f t="shared" si="0"/>
        <v>Wed Feb 22  2012</v>
      </c>
      <c r="D21" s="5" t="str">
        <f t="shared" si="1"/>
        <v xml:space="preserve"> Feb 22 2012</v>
      </c>
      <c r="E21" s="4">
        <v>0</v>
      </c>
      <c r="F21" s="4"/>
      <c r="G21" s="4" t="s">
        <v>13</v>
      </c>
      <c r="I21" s="11">
        <v>70</v>
      </c>
      <c r="J21" s="11">
        <v>0</v>
      </c>
      <c r="K21"/>
      <c r="L21"/>
      <c r="M21"/>
      <c r="N21"/>
      <c r="O21"/>
      <c r="P21"/>
      <c r="Q21"/>
      <c r="R21"/>
    </row>
    <row r="22" spans="1:19">
      <c r="A22" s="4" t="s">
        <v>18</v>
      </c>
      <c r="B22" s="4" t="s">
        <v>105</v>
      </c>
      <c r="C22" s="5" t="str">
        <f t="shared" si="0"/>
        <v>Fri Feb 24  2012</v>
      </c>
      <c r="D22" s="5" t="str">
        <f t="shared" si="1"/>
        <v xml:space="preserve"> Feb 24 2012</v>
      </c>
      <c r="E22" s="4">
        <v>150</v>
      </c>
      <c r="F22" s="4"/>
      <c r="G22" s="4" t="s">
        <v>13</v>
      </c>
      <c r="I22" s="11">
        <v>140</v>
      </c>
      <c r="J22" s="11">
        <v>0</v>
      </c>
      <c r="K22"/>
      <c r="L22"/>
      <c r="M22"/>
      <c r="N22"/>
      <c r="O22"/>
      <c r="P22"/>
      <c r="Q22"/>
      <c r="R22"/>
    </row>
    <row r="23" spans="1:19">
      <c r="A23" s="4" t="s">
        <v>18</v>
      </c>
      <c r="B23" s="4" t="s">
        <v>97</v>
      </c>
      <c r="C23" s="5" t="str">
        <f t="shared" si="0"/>
        <v>Sat Feb 25  2012</v>
      </c>
      <c r="D23" s="5" t="str">
        <f t="shared" si="1"/>
        <v xml:space="preserve"> Feb 25 2012</v>
      </c>
      <c r="E23" s="4">
        <v>250</v>
      </c>
      <c r="F23" s="4"/>
      <c r="G23" s="4" t="s">
        <v>13</v>
      </c>
      <c r="I23" s="11">
        <v>210</v>
      </c>
      <c r="J23" s="11">
        <v>7</v>
      </c>
      <c r="K23"/>
      <c r="L23"/>
      <c r="M23"/>
      <c r="N23"/>
      <c r="O23"/>
      <c r="P23"/>
      <c r="Q23"/>
      <c r="R23"/>
    </row>
    <row r="24" spans="1:19">
      <c r="A24" s="4" t="s">
        <v>18</v>
      </c>
      <c r="B24" s="4" t="s">
        <v>90</v>
      </c>
      <c r="C24" s="5" t="str">
        <f t="shared" si="0"/>
        <v>Sun Feb 26  2012</v>
      </c>
      <c r="D24" s="5" t="str">
        <f t="shared" si="1"/>
        <v xml:space="preserve"> Feb 26 2012</v>
      </c>
      <c r="E24" s="4">
        <v>250</v>
      </c>
      <c r="F24" s="4"/>
      <c r="G24" s="4" t="s">
        <v>13</v>
      </c>
      <c r="I24" s="11">
        <v>280</v>
      </c>
      <c r="J24" s="11">
        <v>8</v>
      </c>
      <c r="K24"/>
      <c r="L24"/>
      <c r="M24"/>
      <c r="N24"/>
      <c r="O24"/>
      <c r="P24"/>
      <c r="Q24"/>
      <c r="R24"/>
    </row>
    <row r="25" spans="1:19" ht="15.75" thickBot="1">
      <c r="A25" s="4" t="s">
        <v>18</v>
      </c>
      <c r="B25" s="4" t="s">
        <v>83</v>
      </c>
      <c r="C25" s="5" t="str">
        <f t="shared" si="0"/>
        <v>Mon Feb 27  2012</v>
      </c>
      <c r="D25" s="5" t="str">
        <f t="shared" si="1"/>
        <v xml:space="preserve"> Feb 27 2012</v>
      </c>
      <c r="E25" s="4">
        <v>150</v>
      </c>
      <c r="F25" s="4"/>
      <c r="G25" s="4" t="s">
        <v>13</v>
      </c>
      <c r="I25" s="12" t="s">
        <v>325</v>
      </c>
      <c r="J25" s="12">
        <v>10</v>
      </c>
      <c r="K25"/>
      <c r="L25"/>
      <c r="M25"/>
      <c r="N25"/>
      <c r="O25"/>
      <c r="P25"/>
      <c r="Q25"/>
      <c r="R25"/>
    </row>
    <row r="26" spans="1:19">
      <c r="A26" s="4" t="s">
        <v>18</v>
      </c>
      <c r="B26" s="4" t="s">
        <v>74</v>
      </c>
      <c r="C26" s="5" t="str">
        <f t="shared" si="0"/>
        <v>Tue Feb 28  2012</v>
      </c>
      <c r="D26" s="5" t="str">
        <f t="shared" si="1"/>
        <v xml:space="preserve"> Feb 28 2012</v>
      </c>
      <c r="E26" s="4">
        <v>200</v>
      </c>
      <c r="F26" s="4"/>
      <c r="G26" s="4" t="s">
        <v>13</v>
      </c>
      <c r="I26"/>
      <c r="J26"/>
      <c r="K26"/>
      <c r="L26"/>
      <c r="M26"/>
      <c r="N26"/>
      <c r="O26"/>
      <c r="P26"/>
      <c r="Q26"/>
      <c r="R26"/>
    </row>
    <row r="27" spans="1:19">
      <c r="A27" s="4" t="s">
        <v>18</v>
      </c>
      <c r="B27" s="4" t="s">
        <v>67</v>
      </c>
      <c r="C27" s="5" t="str">
        <f t="shared" si="0"/>
        <v>Wed Feb 29  2012</v>
      </c>
      <c r="D27" s="5" t="str">
        <f t="shared" si="1"/>
        <v xml:space="preserve"> Feb 29 2012</v>
      </c>
      <c r="E27" s="4">
        <v>0</v>
      </c>
      <c r="F27" s="4"/>
      <c r="G27" s="4" t="s">
        <v>13</v>
      </c>
      <c r="I27"/>
      <c r="J27"/>
      <c r="K27"/>
      <c r="L27"/>
      <c r="M27"/>
      <c r="N27"/>
      <c r="O27"/>
      <c r="P27"/>
      <c r="Q27"/>
      <c r="R27"/>
    </row>
    <row r="28" spans="1:19">
      <c r="A28" s="4" t="s">
        <v>18</v>
      </c>
      <c r="B28" s="4" t="s">
        <v>59</v>
      </c>
      <c r="C28" s="5" t="str">
        <f t="shared" si="0"/>
        <v>Thu Mar 01  2012</v>
      </c>
      <c r="D28" s="5" t="str">
        <f t="shared" si="1"/>
        <v xml:space="preserve"> Mar 01 2012</v>
      </c>
      <c r="E28" s="4">
        <v>200</v>
      </c>
      <c r="F28" s="4"/>
      <c r="G28" s="4" t="s">
        <v>13</v>
      </c>
      <c r="I28"/>
      <c r="J28"/>
      <c r="K28"/>
      <c r="L28"/>
      <c r="M28"/>
      <c r="N28"/>
      <c r="O28"/>
      <c r="P28"/>
      <c r="Q28"/>
      <c r="R28"/>
    </row>
    <row r="29" spans="1:19">
      <c r="A29" s="4" t="s">
        <v>18</v>
      </c>
      <c r="B29" s="4" t="s">
        <v>50</v>
      </c>
      <c r="C29" s="5" t="str">
        <f t="shared" si="0"/>
        <v>Fri Mar 02  2012</v>
      </c>
      <c r="D29" s="5" t="str">
        <f t="shared" si="1"/>
        <v xml:space="preserve"> Mar 02 2012</v>
      </c>
      <c r="E29" s="4">
        <v>350</v>
      </c>
      <c r="F29" s="4"/>
      <c r="G29" s="4" t="s">
        <v>13</v>
      </c>
      <c r="I29"/>
      <c r="J29"/>
      <c r="K29"/>
      <c r="L29"/>
      <c r="M29"/>
      <c r="N29"/>
      <c r="O29"/>
      <c r="P29"/>
      <c r="Q29"/>
      <c r="R29"/>
    </row>
    <row r="30" spans="1:19">
      <c r="A30" s="4" t="s">
        <v>18</v>
      </c>
      <c r="B30" s="4" t="s">
        <v>51</v>
      </c>
      <c r="C30" s="5" t="str">
        <f t="shared" si="0"/>
        <v>Fri Mar 02  2012</v>
      </c>
      <c r="D30" s="5" t="str">
        <f t="shared" si="1"/>
        <v xml:space="preserve"> Mar 02 2012</v>
      </c>
      <c r="E30" s="4">
        <v>0</v>
      </c>
      <c r="F30" s="4"/>
      <c r="G30" s="4" t="s">
        <v>13</v>
      </c>
      <c r="I30" s="54" t="s">
        <v>347</v>
      </c>
      <c r="J30" s="54" t="s">
        <v>349</v>
      </c>
      <c r="K30" s="54" t="s">
        <v>348</v>
      </c>
      <c r="M30" s="53" t="s">
        <v>350</v>
      </c>
      <c r="N30" s="53"/>
      <c r="O30" s="53"/>
      <c r="P30" s="53"/>
      <c r="Q30" s="53"/>
      <c r="R30" s="53"/>
      <c r="S30" s="53"/>
    </row>
    <row r="31" spans="1:19">
      <c r="A31" s="4" t="s">
        <v>18</v>
      </c>
      <c r="B31" s="4" t="s">
        <v>43</v>
      </c>
      <c r="C31" s="5" t="str">
        <f t="shared" si="0"/>
        <v>Sat Mar 03  2012</v>
      </c>
      <c r="D31" s="5" t="str">
        <f t="shared" si="1"/>
        <v xml:space="preserve"> Mar 03 2012</v>
      </c>
      <c r="E31" s="4">
        <v>300</v>
      </c>
      <c r="F31" s="4"/>
      <c r="G31" s="4" t="s">
        <v>13</v>
      </c>
      <c r="I31" s="54"/>
      <c r="J31" s="54"/>
      <c r="K31" s="54"/>
    </row>
    <row r="32" spans="1:19">
      <c r="A32" s="4" t="s">
        <v>18</v>
      </c>
      <c r="B32" s="4" t="s">
        <v>36</v>
      </c>
      <c r="C32" s="5" t="str">
        <f t="shared" si="0"/>
        <v>Sun Mar 04  2012</v>
      </c>
      <c r="D32" s="5" t="str">
        <f t="shared" si="1"/>
        <v xml:space="preserve"> Mar 04 2012</v>
      </c>
      <c r="E32" s="4">
        <v>0</v>
      </c>
      <c r="F32" s="4"/>
      <c r="G32" s="4" t="s">
        <v>13</v>
      </c>
      <c r="I32" s="16" t="s">
        <v>18</v>
      </c>
      <c r="J32" s="16">
        <f>COUNTIFS(A$2:A$133, I32, E$2:E$133, "&gt;0")</f>
        <v>25</v>
      </c>
      <c r="K32" s="16">
        <f>COUNTIFS(A$2:A$133, I32, E$2:E$133, "0")</f>
        <v>8</v>
      </c>
      <c r="N32" s="29"/>
    </row>
    <row r="33" spans="1:19">
      <c r="A33" s="4" t="s">
        <v>18</v>
      </c>
      <c r="B33" s="4" t="s">
        <v>29</v>
      </c>
      <c r="C33" s="5" t="str">
        <f t="shared" si="0"/>
        <v>Mon Mar 05  2012</v>
      </c>
      <c r="D33" s="5" t="str">
        <f t="shared" si="1"/>
        <v xml:space="preserve"> Mar 05 2012</v>
      </c>
      <c r="E33" s="4">
        <v>250</v>
      </c>
      <c r="F33" s="4"/>
      <c r="G33" s="4" t="s">
        <v>13</v>
      </c>
      <c r="I33" s="16" t="s">
        <v>16</v>
      </c>
      <c r="J33" s="16">
        <f t="shared" ref="J33:J35" si="2">COUNTIFS(A$2:A$133, I33, E$2:E$133, "&gt;0")</f>
        <v>27</v>
      </c>
      <c r="K33" s="16">
        <f t="shared" ref="K33:K35" si="3">COUNTIFS(A$2:A$133, I33, E$2:E$133, "0")</f>
        <v>6</v>
      </c>
    </row>
    <row r="34" spans="1:19">
      <c r="A34" s="4" t="s">
        <v>18</v>
      </c>
      <c r="B34" s="4" t="s">
        <v>19</v>
      </c>
      <c r="C34" s="5" t="str">
        <f t="shared" ref="C34:C65" si="4">LEFT(B34, 11) &amp; " " &amp; RIGHT(B34, 4)</f>
        <v>Tue Mar 06  2012</v>
      </c>
      <c r="D34" s="5" t="str">
        <f t="shared" ref="D34:D65" si="5">MID(B34, 4,7) &amp; " " &amp; RIGHT(B34, 4)</f>
        <v xml:space="preserve"> Mar 06 2012</v>
      </c>
      <c r="E34" s="4">
        <v>0</v>
      </c>
      <c r="F34" s="4"/>
      <c r="G34" s="4" t="s">
        <v>13</v>
      </c>
      <c r="I34" s="16" t="s">
        <v>14</v>
      </c>
      <c r="J34" s="16">
        <f t="shared" si="2"/>
        <v>33</v>
      </c>
      <c r="K34" s="16">
        <f t="shared" si="3"/>
        <v>0</v>
      </c>
    </row>
    <row r="35" spans="1:19">
      <c r="A35" s="4" t="s">
        <v>14</v>
      </c>
      <c r="B35" s="4" t="s">
        <v>268</v>
      </c>
      <c r="C35" s="5" t="str">
        <f t="shared" si="4"/>
        <v>Fri Feb 03  2012</v>
      </c>
      <c r="D35" s="5" t="str">
        <f t="shared" si="5"/>
        <v xml:space="preserve"> Feb 03 2012</v>
      </c>
      <c r="E35" s="4">
        <v>400</v>
      </c>
      <c r="F35" s="4"/>
      <c r="G35" s="4" t="s">
        <v>13</v>
      </c>
      <c r="I35" s="16" t="s">
        <v>11</v>
      </c>
      <c r="J35" s="16">
        <f t="shared" si="2"/>
        <v>23</v>
      </c>
      <c r="K35" s="16">
        <f t="shared" si="3"/>
        <v>10</v>
      </c>
    </row>
    <row r="36" spans="1:19">
      <c r="A36" s="4" t="s">
        <v>14</v>
      </c>
      <c r="B36" s="4" t="s">
        <v>260</v>
      </c>
      <c r="C36" s="5" t="str">
        <f t="shared" si="4"/>
        <v>Sat Feb 04  2012</v>
      </c>
      <c r="D36" s="5" t="str">
        <f t="shared" si="5"/>
        <v xml:space="preserve"> Feb 04 2012</v>
      </c>
      <c r="E36" s="4">
        <v>450</v>
      </c>
      <c r="F36" s="4"/>
      <c r="G36" s="4" t="s">
        <v>13</v>
      </c>
      <c r="J36" s="18">
        <f>SUM(J32:J35)</f>
        <v>108</v>
      </c>
      <c r="K36" s="18">
        <f>SUM(K32:K35)</f>
        <v>24</v>
      </c>
    </row>
    <row r="37" spans="1:19">
      <c r="A37" s="4" t="s">
        <v>14</v>
      </c>
      <c r="B37" s="4" t="s">
        <v>252</v>
      </c>
      <c r="C37" s="5" t="str">
        <f t="shared" si="4"/>
        <v>Sun Feb 05  2012</v>
      </c>
      <c r="D37" s="5" t="str">
        <f t="shared" si="5"/>
        <v xml:space="preserve"> Feb 05 2012</v>
      </c>
      <c r="E37" s="4">
        <v>400</v>
      </c>
      <c r="F37" s="4"/>
      <c r="G37" s="4" t="s">
        <v>13</v>
      </c>
    </row>
    <row r="38" spans="1:19">
      <c r="A38" s="4" t="s">
        <v>14</v>
      </c>
      <c r="B38" s="4" t="s">
        <v>245</v>
      </c>
      <c r="C38" s="5" t="str">
        <f t="shared" si="4"/>
        <v>Mon Feb 06  2012</v>
      </c>
      <c r="D38" s="5" t="str">
        <f t="shared" si="5"/>
        <v xml:space="preserve"> Feb 06 2012</v>
      </c>
      <c r="E38" s="4">
        <v>450</v>
      </c>
      <c r="F38" s="4"/>
      <c r="G38" s="4" t="s">
        <v>13</v>
      </c>
    </row>
    <row r="39" spans="1:19">
      <c r="A39" s="4" t="s">
        <v>14</v>
      </c>
      <c r="B39" s="4" t="s">
        <v>237</v>
      </c>
      <c r="C39" s="5" t="str">
        <f t="shared" si="4"/>
        <v>Tue Feb 07  2012</v>
      </c>
      <c r="D39" s="5" t="str">
        <f t="shared" si="5"/>
        <v xml:space="preserve"> Feb 07 2012</v>
      </c>
      <c r="E39" s="4">
        <v>300</v>
      </c>
      <c r="F39" s="4"/>
      <c r="G39" s="4" t="s">
        <v>13</v>
      </c>
    </row>
    <row r="40" spans="1:19">
      <c r="A40" s="4" t="s">
        <v>14</v>
      </c>
      <c r="B40" s="4" t="s">
        <v>228</v>
      </c>
      <c r="C40" s="5" t="str">
        <f t="shared" si="4"/>
        <v>Wed Feb 08  2012</v>
      </c>
      <c r="D40" s="5" t="str">
        <f t="shared" si="5"/>
        <v xml:space="preserve"> Feb 08 2012</v>
      </c>
      <c r="E40" s="4">
        <v>350</v>
      </c>
      <c r="F40" s="4"/>
      <c r="G40" s="4" t="s">
        <v>13</v>
      </c>
    </row>
    <row r="41" spans="1:19">
      <c r="A41" s="4" t="s">
        <v>14</v>
      </c>
      <c r="B41" s="4" t="s">
        <v>221</v>
      </c>
      <c r="C41" s="5" t="str">
        <f t="shared" si="4"/>
        <v>Thu Feb 09  2012</v>
      </c>
      <c r="D41" s="5" t="str">
        <f t="shared" si="5"/>
        <v xml:space="preserve"> Feb 09 2012</v>
      </c>
      <c r="E41" s="4">
        <v>450</v>
      </c>
      <c r="F41" s="4"/>
      <c r="G41" s="4" t="s">
        <v>13</v>
      </c>
    </row>
    <row r="42" spans="1:19">
      <c r="A42" s="4" t="s">
        <v>14</v>
      </c>
      <c r="B42" s="4" t="s">
        <v>212</v>
      </c>
      <c r="C42" s="5" t="str">
        <f t="shared" si="4"/>
        <v>Fri Feb 10  2012</v>
      </c>
      <c r="D42" s="5" t="str">
        <f t="shared" si="5"/>
        <v xml:space="preserve"> Feb 10 2012</v>
      </c>
      <c r="E42" s="4">
        <v>600</v>
      </c>
      <c r="F42" s="4"/>
      <c r="G42" s="4" t="s">
        <v>13</v>
      </c>
    </row>
    <row r="43" spans="1:19">
      <c r="A43" s="4" t="s">
        <v>14</v>
      </c>
      <c r="B43" s="4" t="s">
        <v>204</v>
      </c>
      <c r="C43" s="5" t="str">
        <f t="shared" si="4"/>
        <v>Sat Feb 11  2012</v>
      </c>
      <c r="D43" s="5" t="str">
        <f t="shared" si="5"/>
        <v xml:space="preserve"> Feb 11 2012</v>
      </c>
      <c r="E43" s="4">
        <v>500</v>
      </c>
      <c r="F43" s="4"/>
      <c r="G43" s="4" t="s">
        <v>13</v>
      </c>
    </row>
    <row r="44" spans="1:19">
      <c r="A44" s="4" t="s">
        <v>14</v>
      </c>
      <c r="B44" s="4" t="s">
        <v>196</v>
      </c>
      <c r="C44" s="5" t="str">
        <f t="shared" si="4"/>
        <v>Sun Feb 12  2012</v>
      </c>
      <c r="D44" s="5" t="str">
        <f t="shared" si="5"/>
        <v xml:space="preserve"> Feb 12 2012</v>
      </c>
      <c r="E44" s="4">
        <v>550</v>
      </c>
      <c r="F44" s="4"/>
      <c r="G44" s="4" t="s">
        <v>13</v>
      </c>
    </row>
    <row r="45" spans="1:19">
      <c r="A45" s="4" t="s">
        <v>14</v>
      </c>
      <c r="B45" s="4" t="s">
        <v>189</v>
      </c>
      <c r="C45" s="5" t="str">
        <f t="shared" si="4"/>
        <v>Mon Feb 13  2012</v>
      </c>
      <c r="D45" s="5" t="str">
        <f t="shared" si="5"/>
        <v xml:space="preserve"> Feb 13 2012</v>
      </c>
      <c r="E45" s="4">
        <v>450</v>
      </c>
      <c r="F45" s="4"/>
      <c r="G45" s="4" t="s">
        <v>13</v>
      </c>
    </row>
    <row r="46" spans="1:19">
      <c r="A46" s="4" t="s">
        <v>14</v>
      </c>
      <c r="B46" s="4" t="s">
        <v>182</v>
      </c>
      <c r="C46" s="5" t="str">
        <f t="shared" si="4"/>
        <v>Tue Feb 14  2012</v>
      </c>
      <c r="D46" s="5" t="str">
        <f t="shared" si="5"/>
        <v xml:space="preserve"> Feb 14 2012</v>
      </c>
      <c r="E46" s="4">
        <v>400</v>
      </c>
      <c r="F46" s="4"/>
      <c r="G46" s="4" t="s">
        <v>13</v>
      </c>
    </row>
    <row r="47" spans="1:19">
      <c r="A47" s="4" t="s">
        <v>14</v>
      </c>
      <c r="B47" s="4" t="s">
        <v>173</v>
      </c>
      <c r="C47" s="5" t="str">
        <f t="shared" si="4"/>
        <v>Wed Feb 15  2012</v>
      </c>
      <c r="D47" s="5" t="str">
        <f t="shared" si="5"/>
        <v xml:space="preserve"> Feb 15 2012</v>
      </c>
      <c r="E47" s="4">
        <v>450</v>
      </c>
      <c r="F47" s="4"/>
      <c r="G47" s="4" t="s">
        <v>13</v>
      </c>
      <c r="M47" s="53" t="s">
        <v>373</v>
      </c>
      <c r="N47" s="53"/>
      <c r="O47" s="53"/>
      <c r="P47" s="53"/>
      <c r="Q47" s="53"/>
      <c r="R47" s="53"/>
      <c r="S47" s="53"/>
    </row>
    <row r="48" spans="1:19">
      <c r="A48" s="4" t="s">
        <v>14</v>
      </c>
      <c r="B48" s="4" t="s">
        <v>165</v>
      </c>
      <c r="C48" s="5" t="str">
        <f t="shared" si="4"/>
        <v>Thu Feb 16  2012</v>
      </c>
      <c r="D48" s="5" t="str">
        <f t="shared" si="5"/>
        <v xml:space="preserve"> Feb 16 2012</v>
      </c>
      <c r="E48" s="4">
        <v>450</v>
      </c>
      <c r="F48" s="4"/>
      <c r="G48" s="4" t="s">
        <v>13</v>
      </c>
    </row>
    <row r="49" spans="1:16">
      <c r="A49" s="4" t="s">
        <v>14</v>
      </c>
      <c r="B49" s="4" t="s">
        <v>156</v>
      </c>
      <c r="C49" s="5" t="str">
        <f t="shared" si="4"/>
        <v>Fri Feb 17  2012</v>
      </c>
      <c r="D49" s="5" t="str">
        <f t="shared" si="5"/>
        <v xml:space="preserve"> Feb 17 2012</v>
      </c>
      <c r="E49" s="4">
        <v>500</v>
      </c>
      <c r="F49" s="4"/>
      <c r="G49" s="4" t="s">
        <v>13</v>
      </c>
    </row>
    <row r="50" spans="1:16">
      <c r="A50" s="4" t="s">
        <v>14</v>
      </c>
      <c r="B50" s="4" t="s">
        <v>148</v>
      </c>
      <c r="C50" s="5" t="str">
        <f t="shared" si="4"/>
        <v>Sat Feb 18  2012</v>
      </c>
      <c r="D50" s="5" t="str">
        <f t="shared" si="5"/>
        <v xml:space="preserve"> Feb 18 2012</v>
      </c>
      <c r="E50" s="4">
        <v>650</v>
      </c>
      <c r="F50" s="4"/>
      <c r="G50" s="4" t="s">
        <v>13</v>
      </c>
    </row>
    <row r="51" spans="1:16">
      <c r="A51" s="4" t="s">
        <v>14</v>
      </c>
      <c r="B51" s="4" t="s">
        <v>140</v>
      </c>
      <c r="C51" s="5" t="str">
        <f t="shared" si="4"/>
        <v>Sun Feb 19  2012</v>
      </c>
      <c r="D51" s="5" t="str">
        <f t="shared" si="5"/>
        <v xml:space="preserve"> Feb 19 2012</v>
      </c>
      <c r="E51" s="4">
        <v>600</v>
      </c>
      <c r="F51" s="4"/>
      <c r="G51" s="4" t="s">
        <v>13</v>
      </c>
    </row>
    <row r="52" spans="1:16">
      <c r="A52" s="4" t="s">
        <v>14</v>
      </c>
      <c r="B52" s="4" t="s">
        <v>133</v>
      </c>
      <c r="C52" s="5" t="str">
        <f t="shared" si="4"/>
        <v>Mon Feb 20  2012</v>
      </c>
      <c r="D52" s="5" t="str">
        <f t="shared" si="5"/>
        <v xml:space="preserve"> Feb 20 2012</v>
      </c>
      <c r="E52" s="4">
        <v>400</v>
      </c>
      <c r="F52" s="4"/>
      <c r="G52" s="4" t="s">
        <v>13</v>
      </c>
    </row>
    <row r="53" spans="1:16">
      <c r="A53" s="4" t="s">
        <v>14</v>
      </c>
      <c r="B53" s="4" t="s">
        <v>126</v>
      </c>
      <c r="C53" s="5" t="str">
        <f t="shared" si="4"/>
        <v>Tue Feb 21  2012</v>
      </c>
      <c r="D53" s="5" t="str">
        <f t="shared" si="5"/>
        <v xml:space="preserve"> Feb 21 2012</v>
      </c>
      <c r="E53" s="4">
        <v>450</v>
      </c>
      <c r="F53" s="4"/>
      <c r="G53" s="4" t="s">
        <v>13</v>
      </c>
    </row>
    <row r="54" spans="1:16">
      <c r="A54" s="4" t="s">
        <v>14</v>
      </c>
      <c r="B54" s="4" t="s">
        <v>118</v>
      </c>
      <c r="C54" s="5" t="str">
        <f t="shared" si="4"/>
        <v>Wed Feb 22  2012</v>
      </c>
      <c r="D54" s="5" t="str">
        <f t="shared" si="5"/>
        <v xml:space="preserve"> Feb 22 2012</v>
      </c>
      <c r="E54" s="4">
        <v>400</v>
      </c>
      <c r="F54" s="4"/>
      <c r="G54" s="4" t="s">
        <v>13</v>
      </c>
    </row>
    <row r="55" spans="1:16">
      <c r="A55" s="4" t="s">
        <v>14</v>
      </c>
      <c r="B55" s="4" t="s">
        <v>111</v>
      </c>
      <c r="C55" s="5" t="str">
        <f t="shared" si="4"/>
        <v>Thu Feb 23  2012</v>
      </c>
      <c r="D55" s="5" t="str">
        <f t="shared" si="5"/>
        <v xml:space="preserve"> Feb 23 2012</v>
      </c>
      <c r="E55" s="4">
        <v>500</v>
      </c>
      <c r="F55" s="4"/>
      <c r="G55" s="4" t="s">
        <v>13</v>
      </c>
    </row>
    <row r="56" spans="1:16">
      <c r="A56" s="4" t="s">
        <v>14</v>
      </c>
      <c r="B56" s="4" t="s">
        <v>103</v>
      </c>
      <c r="C56" s="5" t="str">
        <f t="shared" si="4"/>
        <v>Fri Feb 24  2012</v>
      </c>
      <c r="D56" s="5" t="str">
        <f t="shared" si="5"/>
        <v xml:space="preserve"> Feb 24 2012</v>
      </c>
      <c r="E56" s="4">
        <v>550</v>
      </c>
      <c r="F56" s="4"/>
      <c r="G56" s="4" t="s">
        <v>13</v>
      </c>
    </row>
    <row r="57" spans="1:16">
      <c r="A57" s="4" t="s">
        <v>14</v>
      </c>
      <c r="B57" s="4" t="s">
        <v>95</v>
      </c>
      <c r="C57" s="5" t="str">
        <f t="shared" si="4"/>
        <v>Sat Feb 25  2012</v>
      </c>
      <c r="D57" s="5" t="str">
        <f t="shared" si="5"/>
        <v xml:space="preserve"> Feb 25 2012</v>
      </c>
      <c r="E57" s="4">
        <v>350</v>
      </c>
      <c r="F57" s="4"/>
      <c r="G57" s="4" t="s">
        <v>13</v>
      </c>
    </row>
    <row r="58" spans="1:16">
      <c r="A58" s="4" t="s">
        <v>14</v>
      </c>
      <c r="B58" s="4" t="s">
        <v>88</v>
      </c>
      <c r="C58" s="5" t="str">
        <f t="shared" si="4"/>
        <v>Sun Feb 26  2012</v>
      </c>
      <c r="D58" s="5" t="str">
        <f t="shared" si="5"/>
        <v xml:space="preserve"> Feb 26 2012</v>
      </c>
      <c r="E58" s="4">
        <v>400</v>
      </c>
      <c r="F58" s="4"/>
      <c r="G58" s="4" t="s">
        <v>13</v>
      </c>
    </row>
    <row r="59" spans="1:16">
      <c r="A59" s="4" t="s">
        <v>14</v>
      </c>
      <c r="B59" s="4" t="s">
        <v>81</v>
      </c>
      <c r="C59" s="5" t="str">
        <f t="shared" si="4"/>
        <v>Mon Feb 27  2012</v>
      </c>
      <c r="D59" s="5" t="str">
        <f t="shared" si="5"/>
        <v xml:space="preserve"> Feb 27 2012</v>
      </c>
      <c r="E59" s="4">
        <v>600</v>
      </c>
      <c r="F59" s="4"/>
      <c r="G59" s="4" t="s">
        <v>13</v>
      </c>
    </row>
    <row r="60" spans="1:16">
      <c r="A60" s="4" t="s">
        <v>14</v>
      </c>
      <c r="B60" s="4" t="s">
        <v>72</v>
      </c>
      <c r="C60" s="5" t="str">
        <f t="shared" si="4"/>
        <v>Tue Feb 28  2012</v>
      </c>
      <c r="D60" s="5" t="str">
        <f t="shared" si="5"/>
        <v xml:space="preserve"> Feb 28 2012</v>
      </c>
      <c r="E60" s="4">
        <v>450</v>
      </c>
      <c r="F60" s="4"/>
      <c r="G60" s="4" t="s">
        <v>13</v>
      </c>
    </row>
    <row r="61" spans="1:16">
      <c r="A61" s="4" t="s">
        <v>14</v>
      </c>
      <c r="B61" s="4" t="s">
        <v>65</v>
      </c>
      <c r="C61" s="5" t="str">
        <f t="shared" si="4"/>
        <v>Wed Feb 29  2012</v>
      </c>
      <c r="D61" s="5" t="str">
        <f t="shared" si="5"/>
        <v xml:space="preserve"> Feb 29 2012</v>
      </c>
      <c r="E61" s="4">
        <v>400</v>
      </c>
      <c r="F61" s="4"/>
      <c r="G61" s="4" t="s">
        <v>13</v>
      </c>
    </row>
    <row r="62" spans="1:16">
      <c r="A62" s="4" t="s">
        <v>14</v>
      </c>
      <c r="B62" s="4" t="s">
        <v>57</v>
      </c>
      <c r="C62" s="5" t="str">
        <f t="shared" si="4"/>
        <v>Thu Mar 01  2012</v>
      </c>
      <c r="D62" s="5" t="str">
        <f t="shared" si="5"/>
        <v xml:space="preserve"> Mar 01 2012</v>
      </c>
      <c r="E62" s="4">
        <v>450</v>
      </c>
      <c r="F62" s="4"/>
      <c r="G62" s="4" t="s">
        <v>13</v>
      </c>
    </row>
    <row r="63" spans="1:16">
      <c r="A63" s="4" t="s">
        <v>14</v>
      </c>
      <c r="B63" s="4" t="s">
        <v>48</v>
      </c>
      <c r="C63" s="5" t="str">
        <f t="shared" si="4"/>
        <v>Fri Mar 02  2012</v>
      </c>
      <c r="D63" s="5" t="str">
        <f t="shared" si="5"/>
        <v xml:space="preserve"> Mar 02 2012</v>
      </c>
      <c r="E63" s="4">
        <v>600</v>
      </c>
      <c r="F63" s="4"/>
      <c r="G63" s="4" t="s">
        <v>13</v>
      </c>
    </row>
    <row r="64" spans="1:16">
      <c r="A64" s="4" t="s">
        <v>14</v>
      </c>
      <c r="B64" s="4" t="s">
        <v>41</v>
      </c>
      <c r="C64" s="5" t="str">
        <f t="shared" si="4"/>
        <v>Sat Mar 03  2012</v>
      </c>
      <c r="D64" s="5" t="str">
        <f t="shared" si="5"/>
        <v xml:space="preserve"> Mar 03 2012</v>
      </c>
      <c r="E64" s="4">
        <v>650</v>
      </c>
      <c r="F64" s="4"/>
      <c r="G64" s="4" t="s">
        <v>13</v>
      </c>
      <c r="I64" s="18" t="s">
        <v>378</v>
      </c>
      <c r="J64" s="18" t="s">
        <v>326</v>
      </c>
      <c r="K64" s="18" t="s">
        <v>338</v>
      </c>
      <c r="L64" s="26"/>
      <c r="M64" s="26"/>
      <c r="N64" s="18" t="s">
        <v>342</v>
      </c>
      <c r="O64" s="18" t="s">
        <v>343</v>
      </c>
      <c r="P64" s="26"/>
    </row>
    <row r="65" spans="1:16">
      <c r="A65" s="4" t="s">
        <v>14</v>
      </c>
      <c r="B65" s="4" t="s">
        <v>34</v>
      </c>
      <c r="C65" s="5" t="str">
        <f t="shared" si="4"/>
        <v>Sun Mar 04  2012</v>
      </c>
      <c r="D65" s="5" t="str">
        <f t="shared" si="5"/>
        <v xml:space="preserve"> Mar 04 2012</v>
      </c>
      <c r="E65" s="4">
        <v>550</v>
      </c>
      <c r="F65" s="4"/>
      <c r="G65" s="4" t="s">
        <v>13</v>
      </c>
      <c r="I65" s="17">
        <v>0</v>
      </c>
      <c r="J65" s="16">
        <f>COUNTIF(E$2:E$133, I65)</f>
        <v>24</v>
      </c>
      <c r="K65" s="27">
        <f>I65*J65</f>
        <v>0</v>
      </c>
      <c r="L65" s="26"/>
      <c r="M65" s="26"/>
      <c r="N65" s="21">
        <f>I65-L$81</f>
        <v>-258.71212121212119</v>
      </c>
      <c r="O65" s="21">
        <f>N65*N65</f>
        <v>66931.961662075293</v>
      </c>
      <c r="P65" s="26"/>
    </row>
    <row r="66" spans="1:16">
      <c r="A66" s="4" t="s">
        <v>14</v>
      </c>
      <c r="B66" s="4" t="s">
        <v>27</v>
      </c>
      <c r="C66" s="5" t="str">
        <f t="shared" ref="C66:C97" si="6">LEFT(B66, 11) &amp; " " &amp; RIGHT(B66, 4)</f>
        <v>Mon Mar 05  2012</v>
      </c>
      <c r="D66" s="5" t="str">
        <f t="shared" ref="D66:D97" si="7">MID(B66, 4,7) &amp; " " &amp; RIGHT(B66, 4)</f>
        <v xml:space="preserve"> Mar 05 2012</v>
      </c>
      <c r="E66" s="4">
        <v>450</v>
      </c>
      <c r="F66" s="4"/>
      <c r="G66" s="4" t="s">
        <v>13</v>
      </c>
      <c r="I66" s="17">
        <v>50</v>
      </c>
      <c r="J66" s="16">
        <f>COUNTIF(E$2:E$133, I66)</f>
        <v>4</v>
      </c>
      <c r="K66" s="27">
        <f t="shared" ref="K66:K79" si="8">I66*J66</f>
        <v>200</v>
      </c>
      <c r="L66" s="26"/>
      <c r="M66" s="26"/>
      <c r="N66" s="21">
        <f t="shared" ref="N66:N79" si="9">I66-L$81</f>
        <v>-208.71212121212119</v>
      </c>
      <c r="O66" s="21">
        <f t="shared" ref="O66:O79" si="10">N66*N66</f>
        <v>43560.749540863166</v>
      </c>
      <c r="P66" s="26"/>
    </row>
    <row r="67" spans="1:16">
      <c r="A67" s="4" t="s">
        <v>14</v>
      </c>
      <c r="B67" s="4" t="s">
        <v>15</v>
      </c>
      <c r="C67" s="5" t="str">
        <f t="shared" si="6"/>
        <v>Tue Mar 06  2012</v>
      </c>
      <c r="D67" s="5" t="str">
        <f t="shared" si="7"/>
        <v xml:space="preserve"> Mar 06 2012</v>
      </c>
      <c r="E67" s="4">
        <v>400</v>
      </c>
      <c r="F67" s="4"/>
      <c r="G67" s="4" t="s">
        <v>13</v>
      </c>
      <c r="I67" s="17">
        <v>100</v>
      </c>
      <c r="J67" s="16">
        <f t="shared" ref="J67:J79" si="11">COUNTIF(E$2:E$133, I67)</f>
        <v>6</v>
      </c>
      <c r="K67" s="27">
        <f t="shared" si="8"/>
        <v>600</v>
      </c>
      <c r="L67" s="26"/>
      <c r="M67" s="26"/>
      <c r="N67" s="21">
        <f t="shared" si="9"/>
        <v>-158.71212121212119</v>
      </c>
      <c r="O67" s="21">
        <f t="shared" si="10"/>
        <v>25189.537419651049</v>
      </c>
      <c r="P67" s="26"/>
    </row>
    <row r="68" spans="1:16">
      <c r="A68" s="4" t="s">
        <v>16</v>
      </c>
      <c r="B68" s="4" t="s">
        <v>269</v>
      </c>
      <c r="C68" s="5" t="str">
        <f t="shared" si="6"/>
        <v>Fri Feb 03  2012</v>
      </c>
      <c r="D68" s="5" t="str">
        <f t="shared" si="7"/>
        <v xml:space="preserve"> Feb 03 2012</v>
      </c>
      <c r="E68" s="4">
        <v>400</v>
      </c>
      <c r="F68" s="4"/>
      <c r="G68" s="4" t="s">
        <v>13</v>
      </c>
      <c r="I68" s="17">
        <v>150</v>
      </c>
      <c r="J68" s="16">
        <f t="shared" si="11"/>
        <v>6</v>
      </c>
      <c r="K68" s="27">
        <f t="shared" si="8"/>
        <v>900</v>
      </c>
      <c r="L68" s="26"/>
      <c r="M68" s="26"/>
      <c r="N68" s="21">
        <f t="shared" si="9"/>
        <v>-108.71212121212119</v>
      </c>
      <c r="O68" s="21">
        <f t="shared" si="10"/>
        <v>11818.325298438929</v>
      </c>
      <c r="P68" s="26"/>
    </row>
    <row r="69" spans="1:16">
      <c r="A69" s="4" t="s">
        <v>16</v>
      </c>
      <c r="B69" s="4" t="s">
        <v>261</v>
      </c>
      <c r="C69" s="5" t="str">
        <f t="shared" si="6"/>
        <v>Sat Feb 04  2012</v>
      </c>
      <c r="D69" s="5" t="str">
        <f t="shared" si="7"/>
        <v xml:space="preserve"> Feb 04 2012</v>
      </c>
      <c r="E69" s="4">
        <v>400</v>
      </c>
      <c r="F69" s="4"/>
      <c r="G69" s="4" t="s">
        <v>13</v>
      </c>
      <c r="I69" s="17">
        <v>200</v>
      </c>
      <c r="J69" s="16">
        <f t="shared" si="11"/>
        <v>12</v>
      </c>
      <c r="K69" s="27">
        <f t="shared" si="8"/>
        <v>2400</v>
      </c>
      <c r="L69" s="26"/>
      <c r="M69" s="26"/>
      <c r="N69" s="21">
        <f t="shared" si="9"/>
        <v>-58.71212121212119</v>
      </c>
      <c r="O69" s="21">
        <f t="shared" si="10"/>
        <v>3447.1131772268109</v>
      </c>
      <c r="P69" s="26"/>
    </row>
    <row r="70" spans="1:16">
      <c r="A70" s="4" t="s">
        <v>16</v>
      </c>
      <c r="B70" s="4" t="s">
        <v>253</v>
      </c>
      <c r="C70" s="5" t="str">
        <f t="shared" si="6"/>
        <v>Sun Feb 05  2012</v>
      </c>
      <c r="D70" s="5" t="str">
        <f t="shared" si="7"/>
        <v xml:space="preserve"> Feb 05 2012</v>
      </c>
      <c r="E70" s="4">
        <v>350</v>
      </c>
      <c r="F70" s="4"/>
      <c r="G70" s="4" t="s">
        <v>13</v>
      </c>
      <c r="I70" s="17">
        <v>250</v>
      </c>
      <c r="J70" s="16">
        <f t="shared" si="11"/>
        <v>12</v>
      </c>
      <c r="K70" s="27">
        <f t="shared" si="8"/>
        <v>3000</v>
      </c>
      <c r="L70" s="26"/>
      <c r="M70" s="26"/>
      <c r="N70" s="21">
        <f t="shared" si="9"/>
        <v>-8.7121212121211897</v>
      </c>
      <c r="O70" s="21">
        <f t="shared" si="10"/>
        <v>75.901056014691989</v>
      </c>
      <c r="P70" s="26"/>
    </row>
    <row r="71" spans="1:16">
      <c r="A71" s="4" t="s">
        <v>16</v>
      </c>
      <c r="B71" s="4" t="s">
        <v>246</v>
      </c>
      <c r="C71" s="5" t="str">
        <f t="shared" si="6"/>
        <v>Mon Feb 06  2012</v>
      </c>
      <c r="D71" s="5" t="str">
        <f t="shared" si="7"/>
        <v xml:space="preserve"> Feb 06 2012</v>
      </c>
      <c r="E71" s="4">
        <v>300</v>
      </c>
      <c r="F71" s="4"/>
      <c r="G71" s="4" t="s">
        <v>13</v>
      </c>
      <c r="I71" s="17">
        <v>300</v>
      </c>
      <c r="J71" s="16">
        <f t="shared" si="11"/>
        <v>22</v>
      </c>
      <c r="K71" s="27">
        <f t="shared" si="8"/>
        <v>6600</v>
      </c>
      <c r="L71" s="26"/>
      <c r="M71" s="26"/>
      <c r="N71" s="21">
        <f t="shared" si="9"/>
        <v>41.28787878787881</v>
      </c>
      <c r="O71" s="21">
        <f t="shared" si="10"/>
        <v>1704.6889348025729</v>
      </c>
      <c r="P71" s="26"/>
    </row>
    <row r="72" spans="1:16">
      <c r="A72" s="4" t="s">
        <v>16</v>
      </c>
      <c r="B72" s="4" t="s">
        <v>238</v>
      </c>
      <c r="C72" s="5" t="str">
        <f t="shared" si="6"/>
        <v>Tue Feb 07  2012</v>
      </c>
      <c r="D72" s="5" t="str">
        <f t="shared" si="7"/>
        <v xml:space="preserve"> Feb 07 2012</v>
      </c>
      <c r="E72" s="4">
        <v>300</v>
      </c>
      <c r="F72" s="4"/>
      <c r="G72" s="4" t="s">
        <v>13</v>
      </c>
      <c r="I72" s="17">
        <v>350</v>
      </c>
      <c r="J72" s="16">
        <f t="shared" si="11"/>
        <v>10</v>
      </c>
      <c r="K72" s="27">
        <f t="shared" si="8"/>
        <v>3500</v>
      </c>
      <c r="L72" s="26"/>
      <c r="M72" s="26"/>
      <c r="N72" s="21">
        <f t="shared" si="9"/>
        <v>91.28787878787881</v>
      </c>
      <c r="O72" s="21">
        <f t="shared" si="10"/>
        <v>8333.4768135904542</v>
      </c>
      <c r="P72" s="26"/>
    </row>
    <row r="73" spans="1:16">
      <c r="A73" s="4" t="s">
        <v>16</v>
      </c>
      <c r="B73" s="4" t="s">
        <v>229</v>
      </c>
      <c r="C73" s="5" t="str">
        <f t="shared" si="6"/>
        <v>Wed Feb 08  2012</v>
      </c>
      <c r="D73" s="5" t="str">
        <f t="shared" si="7"/>
        <v xml:space="preserve"> Feb 08 2012</v>
      </c>
      <c r="E73" s="4">
        <v>0</v>
      </c>
      <c r="F73" s="4"/>
      <c r="G73" s="4" t="s">
        <v>13</v>
      </c>
      <c r="I73" s="17">
        <v>400</v>
      </c>
      <c r="J73" s="16">
        <f t="shared" si="11"/>
        <v>14</v>
      </c>
      <c r="K73" s="27">
        <f t="shared" si="8"/>
        <v>5600</v>
      </c>
      <c r="L73" s="26"/>
      <c r="M73" s="26"/>
      <c r="N73" s="21">
        <f t="shared" si="9"/>
        <v>141.28787878787881</v>
      </c>
      <c r="O73" s="21">
        <f t="shared" si="10"/>
        <v>19962.264692378336</v>
      </c>
      <c r="P73" s="26"/>
    </row>
    <row r="74" spans="1:16">
      <c r="A74" s="4" t="s">
        <v>16</v>
      </c>
      <c r="B74" s="4" t="s">
        <v>222</v>
      </c>
      <c r="C74" s="5" t="str">
        <f t="shared" si="6"/>
        <v>Thu Feb 09  2012</v>
      </c>
      <c r="D74" s="5" t="str">
        <f t="shared" si="7"/>
        <v xml:space="preserve"> Feb 09 2012</v>
      </c>
      <c r="E74" s="4">
        <v>300</v>
      </c>
      <c r="F74" s="4"/>
      <c r="G74" s="4" t="s">
        <v>13</v>
      </c>
      <c r="I74" s="17">
        <v>450</v>
      </c>
      <c r="J74" s="16">
        <f t="shared" si="11"/>
        <v>10</v>
      </c>
      <c r="K74" s="27">
        <f t="shared" si="8"/>
        <v>4500</v>
      </c>
      <c r="L74" s="26"/>
      <c r="M74" s="26"/>
      <c r="N74" s="21">
        <f t="shared" si="9"/>
        <v>191.28787878787881</v>
      </c>
      <c r="O74" s="21">
        <f t="shared" si="10"/>
        <v>36591.052571166219</v>
      </c>
      <c r="P74" s="26"/>
    </row>
    <row r="75" spans="1:16">
      <c r="A75" s="4" t="s">
        <v>16</v>
      </c>
      <c r="B75" s="4" t="s">
        <v>213</v>
      </c>
      <c r="C75" s="5" t="str">
        <f t="shared" si="6"/>
        <v>Fri Feb 10  2012</v>
      </c>
      <c r="D75" s="5" t="str">
        <f t="shared" si="7"/>
        <v xml:space="preserve"> Feb 10 2012</v>
      </c>
      <c r="E75" s="4">
        <v>350</v>
      </c>
      <c r="F75" s="4"/>
      <c r="G75" s="4" t="s">
        <v>13</v>
      </c>
      <c r="I75" s="17">
        <v>500</v>
      </c>
      <c r="J75" s="16">
        <f t="shared" si="11"/>
        <v>3</v>
      </c>
      <c r="K75" s="27">
        <f t="shared" si="8"/>
        <v>1500</v>
      </c>
      <c r="L75" s="26"/>
      <c r="M75" s="26"/>
      <c r="N75" s="21">
        <f t="shared" si="9"/>
        <v>241.28787878787881</v>
      </c>
      <c r="O75" s="21">
        <f t="shared" si="10"/>
        <v>58219.840449954099</v>
      </c>
      <c r="P75" s="26"/>
    </row>
    <row r="76" spans="1:16">
      <c r="A76" s="4" t="s">
        <v>16</v>
      </c>
      <c r="B76" s="4" t="s">
        <v>205</v>
      </c>
      <c r="C76" s="5" t="str">
        <f t="shared" si="6"/>
        <v>Sat Feb 11  2012</v>
      </c>
      <c r="D76" s="5" t="str">
        <f t="shared" si="7"/>
        <v xml:space="preserve"> Feb 11 2012</v>
      </c>
      <c r="E76" s="4">
        <v>350</v>
      </c>
      <c r="F76" s="4"/>
      <c r="G76" s="4" t="s">
        <v>13</v>
      </c>
      <c r="I76" s="17">
        <v>550</v>
      </c>
      <c r="J76" s="16">
        <f t="shared" si="11"/>
        <v>3</v>
      </c>
      <c r="K76" s="27">
        <f t="shared" si="8"/>
        <v>1650</v>
      </c>
      <c r="L76" s="26"/>
      <c r="M76" s="26"/>
      <c r="N76" s="21">
        <f t="shared" si="9"/>
        <v>291.28787878787881</v>
      </c>
      <c r="O76" s="21">
        <f t="shared" si="10"/>
        <v>84848.628328741979</v>
      </c>
      <c r="P76" s="26"/>
    </row>
    <row r="77" spans="1:16">
      <c r="A77" s="4" t="s">
        <v>16</v>
      </c>
      <c r="B77" s="4" t="s">
        <v>197</v>
      </c>
      <c r="C77" s="5" t="str">
        <f t="shared" si="6"/>
        <v>Sun Feb 12  2012</v>
      </c>
      <c r="D77" s="5" t="str">
        <f t="shared" si="7"/>
        <v xml:space="preserve"> Feb 12 2012</v>
      </c>
      <c r="E77" s="4">
        <v>0</v>
      </c>
      <c r="F77" s="4"/>
      <c r="G77" s="4" t="s">
        <v>13</v>
      </c>
      <c r="I77" s="17">
        <v>600</v>
      </c>
      <c r="J77" s="16">
        <f t="shared" si="11"/>
        <v>4</v>
      </c>
      <c r="K77" s="27">
        <f t="shared" si="8"/>
        <v>2400</v>
      </c>
      <c r="L77" s="26"/>
      <c r="M77" s="26"/>
      <c r="N77" s="21">
        <f t="shared" si="9"/>
        <v>341.28787878787881</v>
      </c>
      <c r="O77" s="21">
        <f t="shared" si="10"/>
        <v>116477.41620752987</v>
      </c>
      <c r="P77" s="26"/>
    </row>
    <row r="78" spans="1:16">
      <c r="A78" s="4" t="s">
        <v>16</v>
      </c>
      <c r="B78" s="4" t="s">
        <v>190</v>
      </c>
      <c r="C78" s="5" t="str">
        <f t="shared" si="6"/>
        <v>Mon Feb 13  2012</v>
      </c>
      <c r="D78" s="5" t="str">
        <f t="shared" si="7"/>
        <v xml:space="preserve"> Feb 13 2012</v>
      </c>
      <c r="E78" s="4">
        <v>300</v>
      </c>
      <c r="F78" s="4"/>
      <c r="G78" s="4" t="s">
        <v>13</v>
      </c>
      <c r="I78" s="17">
        <v>650</v>
      </c>
      <c r="J78" s="16">
        <f t="shared" si="11"/>
        <v>2</v>
      </c>
      <c r="K78" s="27">
        <f t="shared" si="8"/>
        <v>1300</v>
      </c>
      <c r="L78" s="26"/>
      <c r="M78" s="26"/>
      <c r="N78" s="21">
        <f t="shared" si="9"/>
        <v>391.28787878787881</v>
      </c>
      <c r="O78" s="21">
        <f t="shared" si="10"/>
        <v>153106.20408631774</v>
      </c>
      <c r="P78" s="26"/>
    </row>
    <row r="79" spans="1:16">
      <c r="A79" s="4" t="s">
        <v>16</v>
      </c>
      <c r="B79" s="4" t="s">
        <v>183</v>
      </c>
      <c r="C79" s="5" t="str">
        <f t="shared" si="6"/>
        <v>Tue Feb 14  2012</v>
      </c>
      <c r="D79" s="5" t="str">
        <f t="shared" si="7"/>
        <v xml:space="preserve"> Feb 14 2012</v>
      </c>
      <c r="E79" s="4">
        <v>300</v>
      </c>
      <c r="F79" s="4"/>
      <c r="G79" s="4" t="s">
        <v>13</v>
      </c>
      <c r="I79" s="17"/>
      <c r="J79" s="16"/>
      <c r="K79" s="27"/>
      <c r="L79" s="26"/>
      <c r="M79" s="26"/>
      <c r="N79" s="21"/>
      <c r="O79" s="23"/>
      <c r="P79" s="26"/>
    </row>
    <row r="80" spans="1:16" ht="15.75" thickBot="1">
      <c r="A80" s="4" t="s">
        <v>16</v>
      </c>
      <c r="B80" s="4" t="s">
        <v>174</v>
      </c>
      <c r="C80" s="5" t="str">
        <f t="shared" si="6"/>
        <v>Wed Feb 15  2012</v>
      </c>
      <c r="D80" s="5" t="str">
        <f t="shared" si="7"/>
        <v xml:space="preserve"> Feb 15 2012</v>
      </c>
      <c r="E80" s="4">
        <v>0</v>
      </c>
      <c r="F80" s="4"/>
      <c r="G80" s="4" t="s">
        <v>13</v>
      </c>
      <c r="I80" s="17"/>
      <c r="J80" s="16"/>
      <c r="K80" s="27"/>
      <c r="M80" s="26"/>
      <c r="N80" s="21"/>
      <c r="O80" s="23"/>
    </row>
    <row r="81" spans="1:16" ht="15" customHeight="1">
      <c r="A81" s="4" t="s">
        <v>16</v>
      </c>
      <c r="B81" s="4" t="s">
        <v>166</v>
      </c>
      <c r="C81" s="5" t="str">
        <f t="shared" si="6"/>
        <v>Thu Feb 16  2012</v>
      </c>
      <c r="D81" s="5" t="str">
        <f t="shared" si="7"/>
        <v xml:space="preserve"> Feb 16 2012</v>
      </c>
      <c r="E81" s="4">
        <v>400</v>
      </c>
      <c r="F81" s="4"/>
      <c r="G81" s="4" t="s">
        <v>13</v>
      </c>
      <c r="I81" s="18" t="s">
        <v>339</v>
      </c>
      <c r="J81" s="20">
        <f>SUM(J65:J80)</f>
        <v>132</v>
      </c>
      <c r="K81" s="20">
        <f>SUM(K65:K80)</f>
        <v>34150</v>
      </c>
      <c r="L81" s="21">
        <f>K81/J81</f>
        <v>258.71212121212119</v>
      </c>
      <c r="M81" s="26"/>
      <c r="N81" s="26"/>
      <c r="O81" s="24">
        <f>SUM(O65:O80)</f>
        <v>630267.16023875121</v>
      </c>
      <c r="P81" s="24">
        <f>SQRT(O81)</f>
        <v>793.89367061260236</v>
      </c>
    </row>
    <row r="82" spans="1:16" ht="30">
      <c r="A82" s="4" t="s">
        <v>16</v>
      </c>
      <c r="B82" s="4" t="s">
        <v>157</v>
      </c>
      <c r="C82" s="5" t="str">
        <f t="shared" si="6"/>
        <v>Fri Feb 17  2012</v>
      </c>
      <c r="D82" s="5" t="str">
        <f t="shared" si="7"/>
        <v xml:space="preserve"> Feb 17 2012</v>
      </c>
      <c r="E82" s="4">
        <v>300</v>
      </c>
      <c r="F82" s="4"/>
      <c r="G82" s="4" t="s">
        <v>13</v>
      </c>
      <c r="I82" s="26"/>
      <c r="J82" s="28" t="s">
        <v>339</v>
      </c>
      <c r="K82" s="28" t="s">
        <v>340</v>
      </c>
      <c r="L82" s="28" t="s">
        <v>341</v>
      </c>
      <c r="M82" s="26"/>
      <c r="N82" s="26"/>
      <c r="O82" s="18" t="s">
        <v>344</v>
      </c>
      <c r="P82" s="18" t="s">
        <v>345</v>
      </c>
    </row>
    <row r="83" spans="1:16">
      <c r="A83" s="4" t="s">
        <v>16</v>
      </c>
      <c r="B83" s="4" t="s">
        <v>149</v>
      </c>
      <c r="C83" s="5" t="str">
        <f t="shared" si="6"/>
        <v>Sat Feb 18  2012</v>
      </c>
      <c r="D83" s="5" t="str">
        <f t="shared" si="7"/>
        <v xml:space="preserve"> Feb 18 2012</v>
      </c>
      <c r="E83" s="4">
        <v>350</v>
      </c>
      <c r="F83" s="4"/>
      <c r="G83" s="4" t="s">
        <v>13</v>
      </c>
      <c r="I83" s="26"/>
      <c r="J83" s="28"/>
      <c r="K83" s="28"/>
      <c r="L83" s="28"/>
    </row>
    <row r="84" spans="1:16">
      <c r="A84" s="4" t="s">
        <v>16</v>
      </c>
      <c r="B84" s="4" t="s">
        <v>141</v>
      </c>
      <c r="C84" s="5" t="str">
        <f t="shared" si="6"/>
        <v>Sun Feb 19  2012</v>
      </c>
      <c r="D84" s="5" t="str">
        <f t="shared" si="7"/>
        <v xml:space="preserve"> Feb 19 2012</v>
      </c>
      <c r="E84" s="4">
        <v>400</v>
      </c>
      <c r="F84" s="4"/>
      <c r="G84" s="4" t="s">
        <v>13</v>
      </c>
    </row>
    <row r="85" spans="1:16">
      <c r="A85" s="4" t="s">
        <v>16</v>
      </c>
      <c r="B85" s="4" t="s">
        <v>134</v>
      </c>
      <c r="C85" s="5" t="str">
        <f t="shared" si="6"/>
        <v>Mon Feb 20  2012</v>
      </c>
      <c r="D85" s="5" t="str">
        <f t="shared" si="7"/>
        <v xml:space="preserve"> Feb 20 2012</v>
      </c>
      <c r="E85" s="4">
        <v>300</v>
      </c>
      <c r="F85" s="4"/>
      <c r="G85" s="4" t="s">
        <v>13</v>
      </c>
    </row>
    <row r="86" spans="1:16">
      <c r="A86" s="4" t="s">
        <v>16</v>
      </c>
      <c r="B86" s="4" t="s">
        <v>127</v>
      </c>
      <c r="C86" s="5" t="str">
        <f t="shared" si="6"/>
        <v>Tue Feb 21  2012</v>
      </c>
      <c r="D86" s="5" t="str">
        <f t="shared" si="7"/>
        <v xml:space="preserve"> Feb 21 2012</v>
      </c>
      <c r="E86" s="4">
        <v>300</v>
      </c>
      <c r="F86" s="4"/>
      <c r="G86" s="4" t="s">
        <v>13</v>
      </c>
      <c r="I86" s="52" t="s">
        <v>356</v>
      </c>
      <c r="J86" s="52"/>
      <c r="K86" s="52"/>
      <c r="L86" s="52"/>
      <c r="M86" s="52"/>
    </row>
    <row r="87" spans="1:16">
      <c r="A87" s="4" t="s">
        <v>16</v>
      </c>
      <c r="B87" s="4" t="s">
        <v>119</v>
      </c>
      <c r="C87" s="5" t="str">
        <f t="shared" si="6"/>
        <v>Wed Feb 22  2012</v>
      </c>
      <c r="D87" s="5" t="str">
        <f t="shared" si="7"/>
        <v xml:space="preserve"> Feb 22 2012</v>
      </c>
      <c r="E87" s="4">
        <v>200</v>
      </c>
      <c r="F87" s="4"/>
      <c r="G87" s="4" t="s">
        <v>13</v>
      </c>
      <c r="I87" s="32" t="s">
        <v>357</v>
      </c>
      <c r="J87" s="33">
        <f>MAX(E$2:E$133)</f>
        <v>650</v>
      </c>
      <c r="K87" s="26"/>
      <c r="L87" s="32" t="s">
        <v>359</v>
      </c>
      <c r="M87" s="33">
        <f>MIN(E$2:E$133)</f>
        <v>0</v>
      </c>
    </row>
    <row r="88" spans="1:16">
      <c r="A88" s="4" t="s">
        <v>16</v>
      </c>
      <c r="B88" s="4" t="s">
        <v>112</v>
      </c>
      <c r="C88" s="5" t="str">
        <f t="shared" si="6"/>
        <v>Thu Feb 23  2012</v>
      </c>
      <c r="D88" s="5" t="str">
        <f t="shared" si="7"/>
        <v xml:space="preserve"> Feb 23 2012</v>
      </c>
      <c r="E88" s="4">
        <v>300</v>
      </c>
      <c r="F88" s="4"/>
      <c r="G88" s="4" t="s">
        <v>13</v>
      </c>
      <c r="I88" s="34" t="s">
        <v>358</v>
      </c>
      <c r="J88" s="17">
        <f>QUARTILE(E$2:E$133, 3)</f>
        <v>400</v>
      </c>
      <c r="K88" s="26"/>
      <c r="L88" s="34" t="s">
        <v>360</v>
      </c>
      <c r="M88" s="16">
        <f>QUARTILE(E$2:E$133, 1)</f>
        <v>100</v>
      </c>
    </row>
    <row r="89" spans="1:16">
      <c r="A89" s="4" t="s">
        <v>16</v>
      </c>
      <c r="B89" s="4" t="s">
        <v>104</v>
      </c>
      <c r="C89" s="5" t="str">
        <f t="shared" si="6"/>
        <v>Fri Feb 24  2012</v>
      </c>
      <c r="D89" s="5" t="str">
        <f t="shared" si="7"/>
        <v xml:space="preserve"> Feb 24 2012</v>
      </c>
      <c r="E89" s="4">
        <v>350</v>
      </c>
      <c r="F89" s="4"/>
      <c r="G89" s="4" t="s">
        <v>13</v>
      </c>
      <c r="I89" s="34" t="s">
        <v>361</v>
      </c>
      <c r="J89" s="17">
        <f>QUARTILE(E$2:E$133, 2)</f>
        <v>300</v>
      </c>
      <c r="K89" s="26"/>
      <c r="L89" s="16"/>
      <c r="M89" s="16"/>
    </row>
    <row r="90" spans="1:16">
      <c r="A90" s="4" t="s">
        <v>16</v>
      </c>
      <c r="B90" s="4" t="s">
        <v>96</v>
      </c>
      <c r="C90" s="5" t="str">
        <f t="shared" si="6"/>
        <v>Sat Feb 25  2012</v>
      </c>
      <c r="D90" s="5" t="str">
        <f t="shared" si="7"/>
        <v xml:space="preserve"> Feb 25 2012</v>
      </c>
      <c r="E90" s="4">
        <v>0</v>
      </c>
      <c r="F90" s="4"/>
      <c r="G90" s="4" t="s">
        <v>13</v>
      </c>
      <c r="I90" s="26"/>
      <c r="J90" s="26"/>
      <c r="K90" s="26"/>
      <c r="L90" s="26"/>
      <c r="M90" s="26"/>
    </row>
    <row r="91" spans="1:16">
      <c r="A91" s="4" t="s">
        <v>16</v>
      </c>
      <c r="B91" s="4" t="s">
        <v>89</v>
      </c>
      <c r="C91" s="5" t="str">
        <f t="shared" si="6"/>
        <v>Sun Feb 26  2012</v>
      </c>
      <c r="D91" s="5" t="str">
        <f t="shared" si="7"/>
        <v xml:space="preserve"> Feb 26 2012</v>
      </c>
      <c r="E91" s="4">
        <v>300</v>
      </c>
      <c r="F91" s="4"/>
      <c r="G91" s="4" t="s">
        <v>13</v>
      </c>
      <c r="I91" s="53" t="s">
        <v>351</v>
      </c>
      <c r="J91" s="53"/>
      <c r="K91" s="26"/>
      <c r="L91" s="53" t="s">
        <v>362</v>
      </c>
      <c r="M91" s="53"/>
    </row>
    <row r="92" spans="1:16">
      <c r="A92" s="4" t="s">
        <v>16</v>
      </c>
      <c r="B92" s="4" t="s">
        <v>82</v>
      </c>
      <c r="C92" s="5" t="str">
        <f t="shared" si="6"/>
        <v>Mon Feb 27  2012</v>
      </c>
      <c r="D92" s="5" t="str">
        <f t="shared" si="7"/>
        <v xml:space="preserve"> Feb 27 2012</v>
      </c>
      <c r="E92" s="4">
        <v>300</v>
      </c>
      <c r="F92" s="4"/>
      <c r="G92" s="4" t="s">
        <v>13</v>
      </c>
      <c r="I92" s="16" t="s">
        <v>341</v>
      </c>
      <c r="J92" s="17">
        <f>AVERAGE(E$2:E$133)</f>
        <v>258.71212121212119</v>
      </c>
      <c r="K92" s="26"/>
      <c r="L92" s="16" t="s">
        <v>363</v>
      </c>
      <c r="M92" s="16">
        <f>STDEVP(E$2:E$133)</f>
        <v>174.3490286536468</v>
      </c>
    </row>
    <row r="93" spans="1:16">
      <c r="A93" s="4" t="s">
        <v>16</v>
      </c>
      <c r="B93" s="4" t="s">
        <v>73</v>
      </c>
      <c r="C93" s="5" t="str">
        <f t="shared" si="6"/>
        <v>Tue Feb 28  2012</v>
      </c>
      <c r="D93" s="5" t="str">
        <f t="shared" si="7"/>
        <v xml:space="preserve"> Feb 28 2012</v>
      </c>
      <c r="E93" s="4">
        <v>400</v>
      </c>
      <c r="F93" s="4"/>
      <c r="G93" s="4" t="s">
        <v>13</v>
      </c>
      <c r="I93" s="16" t="s">
        <v>352</v>
      </c>
      <c r="J93" s="17">
        <f>MEDIAN(E$2:E$133)</f>
        <v>300</v>
      </c>
      <c r="K93" s="26"/>
      <c r="L93" s="16" t="s">
        <v>364</v>
      </c>
      <c r="M93" s="16">
        <f>VARP(E$2:E$133)</f>
        <v>30397.583792470155</v>
      </c>
    </row>
    <row r="94" spans="1:16">
      <c r="A94" s="4" t="s">
        <v>16</v>
      </c>
      <c r="B94" s="4" t="s">
        <v>66</v>
      </c>
      <c r="C94" s="5" t="str">
        <f t="shared" si="6"/>
        <v>Wed Feb 29  2012</v>
      </c>
      <c r="D94" s="5" t="str">
        <f t="shared" si="7"/>
        <v xml:space="preserve"> Feb 29 2012</v>
      </c>
      <c r="E94" s="4">
        <v>0</v>
      </c>
      <c r="F94" s="4"/>
      <c r="G94" s="4" t="s">
        <v>13</v>
      </c>
      <c r="I94" s="16" t="s">
        <v>353</v>
      </c>
      <c r="J94" s="17">
        <f>MODE(E$2:E$133)</f>
        <v>0</v>
      </c>
      <c r="K94" s="26"/>
      <c r="L94" s="16" t="s">
        <v>365</v>
      </c>
      <c r="M94" s="17">
        <f>J88-M88</f>
        <v>300</v>
      </c>
    </row>
    <row r="95" spans="1:16">
      <c r="A95" s="4" t="s">
        <v>16</v>
      </c>
      <c r="B95" s="4" t="s">
        <v>58</v>
      </c>
      <c r="C95" s="5" t="str">
        <f t="shared" si="6"/>
        <v>Thu Mar 01  2012</v>
      </c>
      <c r="D95" s="5" t="str">
        <f t="shared" si="7"/>
        <v xml:space="preserve"> Mar 01 2012</v>
      </c>
      <c r="E95" s="4">
        <v>300</v>
      </c>
      <c r="F95" s="4"/>
      <c r="G95" s="4" t="s">
        <v>13</v>
      </c>
      <c r="I95" s="16" t="s">
        <v>354</v>
      </c>
      <c r="J95" s="17">
        <f>(E$2:E$133)/2</f>
        <v>150</v>
      </c>
      <c r="K95" s="26"/>
      <c r="L95" s="16" t="s">
        <v>366</v>
      </c>
      <c r="M95" s="17">
        <f>J87-M87</f>
        <v>650</v>
      </c>
    </row>
    <row r="96" spans="1:16">
      <c r="A96" s="4" t="s">
        <v>16</v>
      </c>
      <c r="B96" s="4" t="s">
        <v>49</v>
      </c>
      <c r="C96" s="5" t="str">
        <f t="shared" si="6"/>
        <v>Fri Mar 02  2012</v>
      </c>
      <c r="D96" s="5" t="str">
        <f t="shared" si="7"/>
        <v xml:space="preserve"> Mar 02 2012</v>
      </c>
      <c r="E96" s="4">
        <v>250</v>
      </c>
      <c r="F96" s="4"/>
      <c r="G96" s="4" t="s">
        <v>13</v>
      </c>
    </row>
    <row r="97" spans="1:19" ht="15.75" thickBot="1">
      <c r="A97" s="4" t="s">
        <v>16</v>
      </c>
      <c r="B97" s="4" t="s">
        <v>42</v>
      </c>
      <c r="C97" s="5" t="str">
        <f t="shared" si="6"/>
        <v>Sat Mar 03  2012</v>
      </c>
      <c r="D97" s="5" t="str">
        <f t="shared" si="7"/>
        <v xml:space="preserve"> Mar 03 2012</v>
      </c>
      <c r="E97" s="4">
        <v>300</v>
      </c>
      <c r="F97" s="4"/>
      <c r="G97" s="4" t="s">
        <v>13</v>
      </c>
      <c r="L97" s="70" t="s">
        <v>379</v>
      </c>
      <c r="M97" s="70"/>
      <c r="N97" s="70"/>
      <c r="O97" s="70"/>
      <c r="P97" s="70"/>
      <c r="Q97" s="70"/>
      <c r="R97" s="70"/>
      <c r="S97" s="70"/>
    </row>
    <row r="98" spans="1:19">
      <c r="A98" s="4" t="s">
        <v>16</v>
      </c>
      <c r="B98" s="4" t="s">
        <v>35</v>
      </c>
      <c r="C98" s="5" t="str">
        <f t="shared" ref="C98:C129" si="12">LEFT(B98, 11) &amp; " " &amp; RIGHT(B98, 4)</f>
        <v>Sun Mar 04  2012</v>
      </c>
      <c r="D98" s="5" t="str">
        <f t="shared" ref="D98:D133" si="13">MID(B98, 4,7) &amp; " " &amp; RIGHT(B98, 4)</f>
        <v xml:space="preserve"> Mar 04 2012</v>
      </c>
      <c r="E98" s="4">
        <v>0</v>
      </c>
      <c r="F98" s="4"/>
      <c r="G98" s="4" t="s">
        <v>13</v>
      </c>
      <c r="I98" s="13" t="s">
        <v>324</v>
      </c>
      <c r="J98" s="13" t="s">
        <v>326</v>
      </c>
      <c r="K98"/>
      <c r="L98"/>
      <c r="M98"/>
      <c r="N98"/>
      <c r="O98"/>
      <c r="P98"/>
      <c r="Q98"/>
    </row>
    <row r="99" spans="1:19">
      <c r="A99" s="4" t="s">
        <v>16</v>
      </c>
      <c r="B99" s="4" t="s">
        <v>28</v>
      </c>
      <c r="C99" s="5" t="str">
        <f t="shared" si="12"/>
        <v>Mon Mar 05  2012</v>
      </c>
      <c r="D99" s="5" t="str">
        <f t="shared" si="13"/>
        <v xml:space="preserve"> Mar 05 2012</v>
      </c>
      <c r="E99" s="4">
        <v>250</v>
      </c>
      <c r="F99" s="4"/>
      <c r="G99" s="4" t="s">
        <v>13</v>
      </c>
      <c r="I99" s="11">
        <v>0</v>
      </c>
      <c r="J99" s="11">
        <v>23</v>
      </c>
      <c r="K99"/>
      <c r="L99"/>
      <c r="M99"/>
      <c r="N99"/>
      <c r="O99"/>
      <c r="P99"/>
      <c r="Q99"/>
    </row>
    <row r="100" spans="1:19">
      <c r="A100" s="4" t="s">
        <v>16</v>
      </c>
      <c r="B100" s="4" t="s">
        <v>17</v>
      </c>
      <c r="C100" s="5" t="str">
        <f t="shared" si="12"/>
        <v>Tue Mar 06  2012</v>
      </c>
      <c r="D100" s="5" t="str">
        <f t="shared" si="13"/>
        <v xml:space="preserve"> Mar 06 2012</v>
      </c>
      <c r="E100" s="4">
        <v>300</v>
      </c>
      <c r="F100" s="4"/>
      <c r="G100" s="4" t="s">
        <v>13</v>
      </c>
      <c r="I100" s="11">
        <v>59.090909090909093</v>
      </c>
      <c r="J100" s="11">
        <v>4</v>
      </c>
      <c r="K100"/>
      <c r="L100"/>
      <c r="M100"/>
      <c r="N100"/>
      <c r="O100"/>
      <c r="P100"/>
      <c r="Q100"/>
    </row>
    <row r="101" spans="1:19">
      <c r="A101" s="4" t="s">
        <v>11</v>
      </c>
      <c r="B101" s="4" t="s">
        <v>267</v>
      </c>
      <c r="C101" s="5" t="str">
        <f t="shared" si="12"/>
        <v>Fri Feb 03  2012</v>
      </c>
      <c r="D101" s="5" t="str">
        <f t="shared" si="13"/>
        <v xml:space="preserve"> Feb 03 2012</v>
      </c>
      <c r="E101" s="4">
        <v>150</v>
      </c>
      <c r="F101" s="4"/>
      <c r="G101" s="4" t="s">
        <v>13</v>
      </c>
      <c r="I101" s="11">
        <v>118.18181818181819</v>
      </c>
      <c r="J101" s="11">
        <v>6</v>
      </c>
      <c r="K101"/>
      <c r="L101"/>
      <c r="M101"/>
      <c r="N101"/>
      <c r="O101"/>
      <c r="P101"/>
      <c r="Q101"/>
    </row>
    <row r="102" spans="1:19">
      <c r="A102" s="4" t="s">
        <v>11</v>
      </c>
      <c r="B102" s="4" t="s">
        <v>259</v>
      </c>
      <c r="C102" s="5" t="str">
        <f t="shared" si="12"/>
        <v>Sat Feb 04  2012</v>
      </c>
      <c r="D102" s="5" t="str">
        <f t="shared" si="13"/>
        <v xml:space="preserve"> Feb 04 2012</v>
      </c>
      <c r="E102" s="4">
        <v>250</v>
      </c>
      <c r="F102" s="4"/>
      <c r="G102" s="4" t="s">
        <v>13</v>
      </c>
      <c r="I102" s="11">
        <v>177.27272727272728</v>
      </c>
      <c r="J102" s="11">
        <v>6</v>
      </c>
      <c r="K102"/>
      <c r="L102"/>
      <c r="M102"/>
      <c r="N102"/>
      <c r="O102"/>
      <c r="P102"/>
      <c r="Q102"/>
    </row>
    <row r="103" spans="1:19">
      <c r="A103" s="4" t="s">
        <v>11</v>
      </c>
      <c r="B103" s="4" t="s">
        <v>251</v>
      </c>
      <c r="C103" s="5" t="str">
        <f t="shared" si="12"/>
        <v>Sun Feb 05  2012</v>
      </c>
      <c r="D103" s="5" t="str">
        <f t="shared" si="13"/>
        <v xml:space="preserve"> Feb 05 2012</v>
      </c>
      <c r="E103" s="4">
        <v>200</v>
      </c>
      <c r="F103" s="4"/>
      <c r="G103" s="4" t="s">
        <v>13</v>
      </c>
      <c r="I103" s="11">
        <v>236.36363636363637</v>
      </c>
      <c r="J103" s="11">
        <v>12</v>
      </c>
      <c r="K103"/>
      <c r="L103"/>
      <c r="M103"/>
      <c r="N103"/>
      <c r="O103"/>
      <c r="P103"/>
      <c r="Q103"/>
    </row>
    <row r="104" spans="1:19">
      <c r="A104" s="4" t="s">
        <v>11</v>
      </c>
      <c r="B104" s="4" t="s">
        <v>244</v>
      </c>
      <c r="C104" s="5" t="str">
        <f t="shared" si="12"/>
        <v>Mon Feb 06  2012</v>
      </c>
      <c r="D104" s="5" t="str">
        <f t="shared" si="13"/>
        <v xml:space="preserve"> Feb 06 2012</v>
      </c>
      <c r="E104" s="4">
        <v>0</v>
      </c>
      <c r="F104" s="4"/>
      <c r="G104" s="4" t="s">
        <v>13</v>
      </c>
      <c r="I104" s="11">
        <v>295.4545454545455</v>
      </c>
      <c r="J104" s="11">
        <v>12</v>
      </c>
      <c r="K104"/>
      <c r="L104"/>
      <c r="M104"/>
      <c r="N104"/>
      <c r="O104"/>
      <c r="P104"/>
      <c r="Q104"/>
    </row>
    <row r="105" spans="1:19">
      <c r="A105" s="4" t="s">
        <v>11</v>
      </c>
      <c r="B105" s="4" t="s">
        <v>236</v>
      </c>
      <c r="C105" s="5" t="str">
        <f t="shared" si="12"/>
        <v>Tue Feb 07  2012</v>
      </c>
      <c r="D105" s="5" t="str">
        <f t="shared" si="13"/>
        <v xml:space="preserve"> Feb 07 2012</v>
      </c>
      <c r="E105" s="4">
        <v>100</v>
      </c>
      <c r="F105" s="4"/>
      <c r="G105" s="4" t="s">
        <v>13</v>
      </c>
      <c r="I105" s="11">
        <v>354.54545454545456</v>
      </c>
      <c r="J105" s="11">
        <v>32</v>
      </c>
      <c r="K105"/>
      <c r="L105"/>
      <c r="M105"/>
      <c r="N105"/>
      <c r="O105"/>
      <c r="P105"/>
      <c r="Q105"/>
    </row>
    <row r="106" spans="1:19">
      <c r="A106" s="4" t="s">
        <v>11</v>
      </c>
      <c r="B106" s="4" t="s">
        <v>227</v>
      </c>
      <c r="C106" s="5" t="str">
        <f t="shared" si="12"/>
        <v>Wed Feb 08  2012</v>
      </c>
      <c r="D106" s="5" t="str">
        <f t="shared" si="13"/>
        <v xml:space="preserve"> Feb 08 2012</v>
      </c>
      <c r="E106" s="4">
        <v>0</v>
      </c>
      <c r="F106" s="4"/>
      <c r="G106" s="4" t="s">
        <v>13</v>
      </c>
      <c r="I106" s="11">
        <v>413.63636363636363</v>
      </c>
      <c r="J106" s="11">
        <v>14</v>
      </c>
      <c r="K106"/>
      <c r="L106"/>
      <c r="M106"/>
      <c r="N106"/>
      <c r="O106"/>
      <c r="P106"/>
      <c r="Q106"/>
    </row>
    <row r="107" spans="1:19">
      <c r="A107" s="4" t="s">
        <v>11</v>
      </c>
      <c r="B107" s="4" t="s">
        <v>220</v>
      </c>
      <c r="C107" s="5" t="str">
        <f t="shared" si="12"/>
        <v>Thu Feb 09  2012</v>
      </c>
      <c r="D107" s="5" t="str">
        <f t="shared" si="13"/>
        <v xml:space="preserve"> Feb 09 2012</v>
      </c>
      <c r="E107" s="4">
        <v>200</v>
      </c>
      <c r="F107" s="4"/>
      <c r="G107" s="4" t="s">
        <v>13</v>
      </c>
      <c r="I107" s="11">
        <v>472.72727272727275</v>
      </c>
      <c r="J107" s="11">
        <v>10</v>
      </c>
      <c r="K107"/>
      <c r="L107"/>
      <c r="M107"/>
      <c r="N107"/>
      <c r="O107"/>
      <c r="P107"/>
      <c r="Q107"/>
    </row>
    <row r="108" spans="1:19">
      <c r="A108" s="4" t="s">
        <v>11</v>
      </c>
      <c r="B108" s="4" t="s">
        <v>211</v>
      </c>
      <c r="C108" s="5" t="str">
        <f t="shared" si="12"/>
        <v>Fri Feb 10  2012</v>
      </c>
      <c r="D108" s="5" t="str">
        <f t="shared" si="13"/>
        <v xml:space="preserve"> Feb 10 2012</v>
      </c>
      <c r="E108" s="4">
        <v>100</v>
      </c>
      <c r="F108" s="4"/>
      <c r="G108" s="4" t="s">
        <v>13</v>
      </c>
      <c r="I108" s="11">
        <v>531.81818181818187</v>
      </c>
      <c r="J108" s="11">
        <v>3</v>
      </c>
      <c r="K108"/>
      <c r="L108"/>
      <c r="M108"/>
      <c r="N108"/>
      <c r="O108"/>
      <c r="P108"/>
      <c r="Q108"/>
    </row>
    <row r="109" spans="1:19">
      <c r="A109" s="4" t="s">
        <v>11</v>
      </c>
      <c r="B109" s="4" t="s">
        <v>203</v>
      </c>
      <c r="C109" s="5" t="str">
        <f t="shared" si="12"/>
        <v>Sat Feb 11  2012</v>
      </c>
      <c r="D109" s="5" t="str">
        <f t="shared" si="13"/>
        <v xml:space="preserve"> Feb 11 2012</v>
      </c>
      <c r="E109" s="4">
        <v>0</v>
      </c>
      <c r="F109" s="4"/>
      <c r="G109" s="4" t="s">
        <v>13</v>
      </c>
      <c r="I109" s="11">
        <v>590.90909090909099</v>
      </c>
      <c r="J109" s="11">
        <v>3</v>
      </c>
      <c r="K109"/>
      <c r="L109"/>
      <c r="M109"/>
      <c r="N109"/>
      <c r="O109"/>
      <c r="P109"/>
      <c r="Q109"/>
    </row>
    <row r="110" spans="1:19" ht="15.75" thickBot="1">
      <c r="A110" s="4" t="s">
        <v>11</v>
      </c>
      <c r="B110" s="4" t="s">
        <v>195</v>
      </c>
      <c r="C110" s="5" t="str">
        <f t="shared" si="12"/>
        <v>Sun Feb 12  2012</v>
      </c>
      <c r="D110" s="5" t="str">
        <f t="shared" si="13"/>
        <v xml:space="preserve"> Feb 12 2012</v>
      </c>
      <c r="E110" s="4">
        <v>0</v>
      </c>
      <c r="F110" s="4"/>
      <c r="G110" s="4" t="s">
        <v>13</v>
      </c>
      <c r="I110" s="12" t="s">
        <v>325</v>
      </c>
      <c r="J110" s="12">
        <v>6</v>
      </c>
      <c r="K110"/>
      <c r="L110"/>
      <c r="M110"/>
      <c r="N110"/>
      <c r="O110"/>
      <c r="P110"/>
      <c r="Q110"/>
    </row>
    <row r="111" spans="1:19">
      <c r="A111" s="4" t="s">
        <v>11</v>
      </c>
      <c r="B111" s="4" t="s">
        <v>188</v>
      </c>
      <c r="C111" s="5" t="str">
        <f t="shared" si="12"/>
        <v>Mon Feb 13  2012</v>
      </c>
      <c r="D111" s="5" t="str">
        <f t="shared" si="13"/>
        <v xml:space="preserve"> Feb 13 2012</v>
      </c>
      <c r="E111" s="4">
        <v>50</v>
      </c>
      <c r="F111" s="4"/>
      <c r="G111" s="4" t="s">
        <v>13</v>
      </c>
    </row>
    <row r="112" spans="1:19">
      <c r="A112" s="4" t="s">
        <v>11</v>
      </c>
      <c r="B112" s="4" t="s">
        <v>181</v>
      </c>
      <c r="C112" s="5" t="str">
        <f t="shared" si="12"/>
        <v>Tue Feb 14  2012</v>
      </c>
      <c r="D112" s="5" t="str">
        <f t="shared" si="13"/>
        <v xml:space="preserve"> Feb 14 2012</v>
      </c>
      <c r="E112" s="4">
        <v>100</v>
      </c>
      <c r="F112" s="4"/>
      <c r="G112" s="4" t="s">
        <v>13</v>
      </c>
    </row>
    <row r="113" spans="1:7">
      <c r="A113" s="4" t="s">
        <v>11</v>
      </c>
      <c r="B113" s="4" t="s">
        <v>172</v>
      </c>
      <c r="C113" s="5" t="str">
        <f t="shared" si="12"/>
        <v>Wed Feb 15  2012</v>
      </c>
      <c r="D113" s="5" t="str">
        <f t="shared" si="13"/>
        <v xml:space="preserve"> Feb 15 2012</v>
      </c>
      <c r="E113" s="4">
        <v>0</v>
      </c>
      <c r="F113" s="4"/>
      <c r="G113" s="4" t="s">
        <v>13</v>
      </c>
    </row>
    <row r="114" spans="1:7">
      <c r="A114" s="4" t="s">
        <v>11</v>
      </c>
      <c r="B114" s="4" t="s">
        <v>164</v>
      </c>
      <c r="C114" s="5" t="str">
        <f t="shared" si="12"/>
        <v>Thu Feb 16  2012</v>
      </c>
      <c r="D114" s="5" t="str">
        <f t="shared" si="13"/>
        <v xml:space="preserve"> Feb 16 2012</v>
      </c>
      <c r="E114" s="4">
        <v>50</v>
      </c>
      <c r="F114" s="4"/>
      <c r="G114" s="4" t="s">
        <v>13</v>
      </c>
    </row>
    <row r="115" spans="1:7">
      <c r="A115" s="4" t="s">
        <v>11</v>
      </c>
      <c r="B115" s="4" t="s">
        <v>155</v>
      </c>
      <c r="C115" s="5" t="str">
        <f t="shared" si="12"/>
        <v>Fri Feb 17  2012</v>
      </c>
      <c r="D115" s="5" t="str">
        <f t="shared" si="13"/>
        <v xml:space="preserve"> Feb 17 2012</v>
      </c>
      <c r="E115" s="4">
        <v>100</v>
      </c>
      <c r="F115" s="4"/>
      <c r="G115" s="4" t="s">
        <v>13</v>
      </c>
    </row>
    <row r="116" spans="1:7">
      <c r="A116" s="4" t="s">
        <v>11</v>
      </c>
      <c r="B116" s="4" t="s">
        <v>147</v>
      </c>
      <c r="C116" s="5" t="str">
        <f t="shared" si="12"/>
        <v>Sat Feb 18  2012</v>
      </c>
      <c r="D116" s="5" t="str">
        <f t="shared" si="13"/>
        <v xml:space="preserve"> Feb 18 2012</v>
      </c>
      <c r="E116" s="4">
        <v>150</v>
      </c>
      <c r="F116" s="4"/>
      <c r="G116" s="4" t="s">
        <v>13</v>
      </c>
    </row>
    <row r="117" spans="1:7">
      <c r="A117" s="4" t="s">
        <v>11</v>
      </c>
      <c r="B117" s="4" t="s">
        <v>139</v>
      </c>
      <c r="C117" s="5" t="str">
        <f t="shared" si="12"/>
        <v>Sun Feb 19  2012</v>
      </c>
      <c r="D117" s="5" t="str">
        <f t="shared" si="13"/>
        <v xml:space="preserve"> Feb 19 2012</v>
      </c>
      <c r="E117" s="4">
        <v>200</v>
      </c>
      <c r="F117" s="4"/>
      <c r="G117" s="4" t="s">
        <v>13</v>
      </c>
    </row>
    <row r="118" spans="1:7">
      <c r="A118" s="4" t="s">
        <v>11</v>
      </c>
      <c r="B118" s="4" t="s">
        <v>132</v>
      </c>
      <c r="C118" s="5" t="str">
        <f t="shared" si="12"/>
        <v>Mon Feb 20  2012</v>
      </c>
      <c r="D118" s="5" t="str">
        <f t="shared" si="13"/>
        <v xml:space="preserve"> Feb 20 2012</v>
      </c>
      <c r="E118" s="4">
        <v>100</v>
      </c>
      <c r="F118" s="4"/>
      <c r="G118" s="4" t="s">
        <v>13</v>
      </c>
    </row>
    <row r="119" spans="1:7">
      <c r="A119" s="4" t="s">
        <v>11</v>
      </c>
      <c r="B119" s="4" t="s">
        <v>125</v>
      </c>
      <c r="C119" s="5" t="str">
        <f t="shared" si="12"/>
        <v>Tue Feb 21  2012</v>
      </c>
      <c r="D119" s="5" t="str">
        <f t="shared" si="13"/>
        <v xml:space="preserve"> Feb 21 2012</v>
      </c>
      <c r="E119" s="4">
        <v>150</v>
      </c>
      <c r="F119" s="4"/>
      <c r="G119" s="4" t="s">
        <v>13</v>
      </c>
    </row>
    <row r="120" spans="1:7">
      <c r="A120" s="4" t="s">
        <v>11</v>
      </c>
      <c r="B120" s="4" t="s">
        <v>117</v>
      </c>
      <c r="C120" s="5" t="str">
        <f t="shared" si="12"/>
        <v>Wed Feb 22  2012</v>
      </c>
      <c r="D120" s="5" t="str">
        <f t="shared" si="13"/>
        <v xml:space="preserve"> Feb 22 2012</v>
      </c>
      <c r="E120" s="4">
        <v>0</v>
      </c>
      <c r="F120" s="4"/>
      <c r="G120" s="4" t="s">
        <v>13</v>
      </c>
    </row>
    <row r="121" spans="1:7">
      <c r="A121" s="4" t="s">
        <v>11</v>
      </c>
      <c r="B121" s="4" t="s">
        <v>110</v>
      </c>
      <c r="C121" s="5" t="str">
        <f t="shared" si="12"/>
        <v>Thu Feb 23  2012</v>
      </c>
      <c r="D121" s="5" t="str">
        <f t="shared" si="13"/>
        <v xml:space="preserve"> Feb 23 2012</v>
      </c>
      <c r="E121" s="4">
        <v>400</v>
      </c>
      <c r="F121" s="4"/>
      <c r="G121" s="4" t="s">
        <v>13</v>
      </c>
    </row>
    <row r="122" spans="1:7">
      <c r="A122" s="4" t="s">
        <v>11</v>
      </c>
      <c r="B122" s="4" t="s">
        <v>102</v>
      </c>
      <c r="C122" s="5" t="str">
        <f t="shared" si="12"/>
        <v>Fri Feb 24  2012</v>
      </c>
      <c r="D122" s="5" t="str">
        <f t="shared" si="13"/>
        <v xml:space="preserve"> Feb 24 2012</v>
      </c>
      <c r="E122" s="4">
        <v>0</v>
      </c>
      <c r="F122" s="4"/>
      <c r="G122" s="4" t="s">
        <v>13</v>
      </c>
    </row>
    <row r="123" spans="1:7">
      <c r="A123" s="4" t="s">
        <v>11</v>
      </c>
      <c r="B123" s="4" t="s">
        <v>94</v>
      </c>
      <c r="C123" s="5" t="str">
        <f t="shared" si="12"/>
        <v>Sat Feb 25  2012</v>
      </c>
      <c r="D123" s="5" t="str">
        <f t="shared" si="13"/>
        <v xml:space="preserve"> Feb 25 2012</v>
      </c>
      <c r="E123" s="4">
        <v>200</v>
      </c>
      <c r="F123" s="4"/>
      <c r="G123" s="4" t="s">
        <v>13</v>
      </c>
    </row>
    <row r="124" spans="1:7">
      <c r="A124" s="4" t="s">
        <v>11</v>
      </c>
      <c r="B124" s="4" t="s">
        <v>87</v>
      </c>
      <c r="C124" s="5" t="str">
        <f t="shared" si="12"/>
        <v>Sun Feb 26  2012</v>
      </c>
      <c r="D124" s="5" t="str">
        <f t="shared" si="13"/>
        <v xml:space="preserve"> Feb 26 2012</v>
      </c>
      <c r="E124" s="4">
        <v>250</v>
      </c>
      <c r="F124" s="4"/>
      <c r="G124" s="4" t="s">
        <v>13</v>
      </c>
    </row>
    <row r="125" spans="1:7">
      <c r="A125" s="4" t="s">
        <v>11</v>
      </c>
      <c r="B125" s="4" t="s">
        <v>80</v>
      </c>
      <c r="C125" s="5" t="str">
        <f t="shared" si="12"/>
        <v>Mon Feb 27  2012</v>
      </c>
      <c r="D125" s="5" t="str">
        <f t="shared" si="13"/>
        <v xml:space="preserve"> Feb 27 2012</v>
      </c>
      <c r="E125" s="4">
        <v>100</v>
      </c>
      <c r="F125" s="4"/>
      <c r="G125" s="4" t="s">
        <v>13</v>
      </c>
    </row>
    <row r="126" spans="1:7">
      <c r="A126" s="4" t="s">
        <v>11</v>
      </c>
      <c r="B126" s="4" t="s">
        <v>71</v>
      </c>
      <c r="C126" s="5" t="str">
        <f t="shared" si="12"/>
        <v>Tue Feb 28  2012</v>
      </c>
      <c r="D126" s="5" t="str">
        <f t="shared" si="13"/>
        <v xml:space="preserve"> Feb 28 2012</v>
      </c>
      <c r="E126" s="4">
        <v>50</v>
      </c>
      <c r="F126" s="4"/>
      <c r="G126" s="4" t="s">
        <v>13</v>
      </c>
    </row>
    <row r="127" spans="1:7">
      <c r="A127" s="4" t="s">
        <v>11</v>
      </c>
      <c r="B127" s="4" t="s">
        <v>64</v>
      </c>
      <c r="C127" s="5" t="str">
        <f t="shared" si="12"/>
        <v>Wed Feb 29  2012</v>
      </c>
      <c r="D127" s="5" t="str">
        <f t="shared" si="13"/>
        <v xml:space="preserve"> Feb 29 2012</v>
      </c>
      <c r="E127" s="4">
        <v>0</v>
      </c>
      <c r="F127" s="4"/>
      <c r="G127" s="4" t="s">
        <v>13</v>
      </c>
    </row>
    <row r="128" spans="1:7">
      <c r="A128" s="4" t="s">
        <v>11</v>
      </c>
      <c r="B128" s="4" t="s">
        <v>56</v>
      </c>
      <c r="C128" s="5" t="str">
        <f t="shared" si="12"/>
        <v>Thu Mar 01  2012</v>
      </c>
      <c r="D128" s="5" t="str">
        <f t="shared" si="13"/>
        <v xml:space="preserve"> Mar 01 2012</v>
      </c>
      <c r="E128" s="4">
        <v>0</v>
      </c>
      <c r="F128" s="4"/>
      <c r="G128" s="4" t="s">
        <v>13</v>
      </c>
    </row>
    <row r="129" spans="1:7">
      <c r="A129" s="4" t="s">
        <v>11</v>
      </c>
      <c r="B129" s="4" t="s">
        <v>47</v>
      </c>
      <c r="C129" s="5" t="str">
        <f t="shared" si="12"/>
        <v>Fri Mar 02  2012</v>
      </c>
      <c r="D129" s="5" t="str">
        <f t="shared" si="13"/>
        <v xml:space="preserve"> Mar 02 2012</v>
      </c>
      <c r="E129" s="4">
        <v>200</v>
      </c>
      <c r="F129" s="4"/>
      <c r="G129" s="4" t="s">
        <v>13</v>
      </c>
    </row>
    <row r="130" spans="1:7">
      <c r="A130" s="4" t="s">
        <v>11</v>
      </c>
      <c r="B130" s="4" t="s">
        <v>40</v>
      </c>
      <c r="C130" s="5" t="str">
        <f t="shared" ref="C130:C133" si="14">LEFT(B130, 11) &amp; " " &amp; RIGHT(B130, 4)</f>
        <v>Sat Mar 03  2012</v>
      </c>
      <c r="D130" s="5" t="str">
        <f t="shared" si="13"/>
        <v xml:space="preserve"> Mar 03 2012</v>
      </c>
      <c r="E130" s="4">
        <v>150</v>
      </c>
      <c r="F130" s="4"/>
      <c r="G130" s="4" t="s">
        <v>13</v>
      </c>
    </row>
    <row r="131" spans="1:7">
      <c r="A131" s="4" t="s">
        <v>11</v>
      </c>
      <c r="B131" s="4" t="s">
        <v>33</v>
      </c>
      <c r="C131" s="5" t="str">
        <f t="shared" si="14"/>
        <v>Sun Mar 04  2012</v>
      </c>
      <c r="D131" s="5" t="str">
        <f t="shared" si="13"/>
        <v xml:space="preserve"> Mar 04 2012</v>
      </c>
      <c r="E131" s="4">
        <v>0</v>
      </c>
      <c r="F131" s="4"/>
      <c r="G131" s="4" t="s">
        <v>13</v>
      </c>
    </row>
    <row r="132" spans="1:7">
      <c r="A132" s="4" t="s">
        <v>11</v>
      </c>
      <c r="B132" s="4" t="s">
        <v>26</v>
      </c>
      <c r="C132" s="5" t="str">
        <f t="shared" si="14"/>
        <v>Mon Mar 05  2012</v>
      </c>
      <c r="D132" s="5" t="str">
        <f t="shared" si="13"/>
        <v xml:space="preserve"> Mar 05 2012</v>
      </c>
      <c r="E132" s="4">
        <v>50</v>
      </c>
      <c r="F132" s="4"/>
      <c r="G132" s="4" t="s">
        <v>13</v>
      </c>
    </row>
    <row r="133" spans="1:7">
      <c r="A133" s="4" t="s">
        <v>11</v>
      </c>
      <c r="B133" s="4" t="s">
        <v>12</v>
      </c>
      <c r="C133" s="5" t="str">
        <f t="shared" si="14"/>
        <v>Tue Mar 06  2012</v>
      </c>
      <c r="D133" s="5" t="str">
        <f t="shared" si="13"/>
        <v xml:space="preserve"> Mar 06 2012</v>
      </c>
      <c r="E133" s="4">
        <v>200</v>
      </c>
      <c r="F133" s="4"/>
      <c r="G133" s="4" t="s">
        <v>13</v>
      </c>
    </row>
    <row r="284" ht="18.75" customHeight="1"/>
  </sheetData>
  <mergeCells count="17">
    <mergeCell ref="L97:S97"/>
    <mergeCell ref="I86:M86"/>
    <mergeCell ref="I91:J91"/>
    <mergeCell ref="L91:M91"/>
    <mergeCell ref="M47:S47"/>
    <mergeCell ref="I30:I31"/>
    <mergeCell ref="I11:N12"/>
    <mergeCell ref="I13:N15"/>
    <mergeCell ref="I1:N1"/>
    <mergeCell ref="I4:N4"/>
    <mergeCell ref="I5:N5"/>
    <mergeCell ref="I6:N6"/>
    <mergeCell ref="I9:N9"/>
    <mergeCell ref="I10:N10"/>
    <mergeCell ref="K30:K31"/>
    <mergeCell ref="J30:J31"/>
    <mergeCell ref="M30:S30"/>
  </mergeCells>
  <printOptions horizontalCentered="1"/>
  <pageMargins left="0.5" right="0.5" top="0.75" bottom="0.75" header="0.3" footer="0.3"/>
  <pageSetup orientation="portrait" r:id="rId1"/>
  <headerFooter>
    <oddHeader>&amp;L&amp;"-,Bold"&amp;14Paul C. King&amp;C&amp;"-,Bold"&amp;14Project 1&amp;R&amp;"-,Bold Italic"&amp;14Math 1372 Spring 2012</oddHeader>
    <oddFooter>&amp;L&amp;"-,Bold"&amp;14&amp;A&amp;R&amp;"-,Bold Italic"&amp;12Printed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Original Imported Data</vt:lpstr>
      <vt:lpstr>Original ReFormatted &amp; Sorted</vt:lpstr>
      <vt:lpstr>Sheet10</vt:lpstr>
      <vt:lpstr>Notes on Project</vt:lpstr>
      <vt:lpstr>1. BodyWeight</vt:lpstr>
      <vt:lpstr>Sheet11</vt:lpstr>
      <vt:lpstr>2. Exercise</vt:lpstr>
      <vt:lpstr>Sheet7</vt:lpstr>
      <vt:lpstr>3. Food</vt:lpstr>
      <vt:lpstr>4. Sleep</vt:lpstr>
      <vt:lpstr>5. Weather</vt:lpstr>
      <vt:lpstr>'1. BodyWeight'!Print_Titles</vt:lpstr>
      <vt:lpstr>'2. Exercise'!Print_Titles</vt:lpstr>
      <vt:lpstr>'3. Food'!Print_Titles</vt:lpstr>
      <vt:lpstr>'4. Sleep'!Print_Titles</vt:lpstr>
      <vt:lpstr>'5. Weather'!Print_Titles</vt:lpstr>
      <vt:lpstr>'Original ReFormatted &amp; Sorted'!Print_Titles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PKing</cp:lastModifiedBy>
  <cp:lastPrinted>2012-03-07T22:03:45Z</cp:lastPrinted>
  <dcterms:created xsi:type="dcterms:W3CDTF">2012-03-07T20:51:08Z</dcterms:created>
  <dcterms:modified xsi:type="dcterms:W3CDTF">2012-03-08T20:37:28Z</dcterms:modified>
</cp:coreProperties>
</file>